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10.34.20.95\acp\01_Gestione\ING RUBINI\FATTURE\Fatture 2020\"/>
    </mc:Choice>
  </mc:AlternateContent>
  <bookViews>
    <workbookView xWindow="0" yWindow="0" windowWidth="13710" windowHeight="10605"/>
  </bookViews>
  <sheets>
    <sheet name="Foglio1" sheetId="2" r:id="rId1"/>
  </sheets>
  <definedNames>
    <definedName name="_xlnm._FilterDatabase" localSheetId="0" hidden="1">Foglio1!$B$1:$L$392</definedName>
    <definedName name="_xlnm.Print_Area" localSheetId="0">Foglio1!$A$1:$M$311</definedName>
  </definedNames>
  <calcPr calcId="152511"/>
</workbook>
</file>

<file path=xl/calcChain.xml><?xml version="1.0" encoding="utf-8"?>
<calcChain xmlns="http://schemas.openxmlformats.org/spreadsheetml/2006/main">
  <c r="H311" i="2" l="1"/>
  <c r="H304" i="2"/>
  <c r="H300" i="2"/>
  <c r="H295" i="2"/>
  <c r="I294" i="2"/>
  <c r="I293" i="2"/>
  <c r="I292" i="2"/>
  <c r="I290" i="2"/>
  <c r="I289" i="2"/>
  <c r="I288" i="2"/>
  <c r="I287" i="2"/>
  <c r="I286" i="2"/>
  <c r="I285" i="2"/>
  <c r="I283" i="2"/>
  <c r="I282" i="2"/>
  <c r="I279" i="2"/>
  <c r="I278" i="2"/>
  <c r="H275" i="2"/>
  <c r="I274" i="2"/>
  <c r="B273" i="2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M213" i="2" l="1"/>
  <c r="M212" i="2"/>
  <c r="M179" i="2" l="1"/>
  <c r="M178" i="2"/>
  <c r="M177" i="2"/>
  <c r="M176" i="2"/>
  <c r="M175" i="2"/>
  <c r="I174" i="2"/>
  <c r="M174" i="2" s="1"/>
  <c r="I173" i="2"/>
  <c r="M173" i="2" s="1"/>
  <c r="M172" i="2"/>
  <c r="B172" i="2"/>
  <c r="B173" i="2" s="1"/>
  <c r="B174" i="2" s="1"/>
  <c r="B175" i="2" s="1"/>
  <c r="B176" i="2" s="1"/>
  <c r="B177" i="2" s="1"/>
  <c r="B178" i="2" s="1"/>
  <c r="B179" i="2" s="1"/>
  <c r="I43" i="2" l="1"/>
  <c r="H43" i="2"/>
  <c r="B39" i="2"/>
  <c r="B40" i="2" s="1"/>
  <c r="B41" i="2" s="1"/>
  <c r="B42" i="2" s="1"/>
  <c r="B43" i="2" s="1"/>
  <c r="B19" i="2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H13" i="2"/>
  <c r="B11" i="2"/>
  <c r="B12" i="2" s="1"/>
  <c r="B13" i="2" s="1"/>
  <c r="B14" i="2" s="1"/>
  <c r="B4" i="2"/>
  <c r="B5" i="2" s="1"/>
  <c r="B6" i="2" s="1"/>
  <c r="B7" i="2" s="1"/>
  <c r="B8" i="2" s="1"/>
  <c r="B9" i="2" s="1"/>
</calcChain>
</file>

<file path=xl/sharedStrings.xml><?xml version="1.0" encoding="utf-8"?>
<sst xmlns="http://schemas.openxmlformats.org/spreadsheetml/2006/main" count="2109" uniqueCount="719">
  <si>
    <t>Saneco Disinfestazione e Servizi Ambientali s.r.l.</t>
  </si>
  <si>
    <t>3736/EL</t>
  </si>
  <si>
    <t>07/01/2020</t>
  </si>
  <si>
    <t>01456220191</t>
  </si>
  <si>
    <t>03/01/2020</t>
  </si>
  <si>
    <t>31/12/2019</t>
  </si>
  <si>
    <t>BASSI Automazioni di Bassi Federico</t>
  </si>
  <si>
    <t>01668220195</t>
  </si>
  <si>
    <t>60/2019</t>
  </si>
  <si>
    <t>GLOBALCAR SERVICE S.P.A.</t>
  </si>
  <si>
    <t>03582570234</t>
  </si>
  <si>
    <t>23/12/2019</t>
  </si>
  <si>
    <t>131/4</t>
  </si>
  <si>
    <t>Fogliata Carlo</t>
  </si>
  <si>
    <t>01507050985</t>
  </si>
  <si>
    <t>2</t>
  </si>
  <si>
    <t>130/4</t>
  </si>
  <si>
    <t>FREDDI SERVIZI SRL</t>
  </si>
  <si>
    <t>01546040195</t>
  </si>
  <si>
    <t>08/01/2020</t>
  </si>
  <si>
    <t>1073</t>
  </si>
  <si>
    <t>VALERI ILARIA</t>
  </si>
  <si>
    <t>01071210197</t>
  </si>
  <si>
    <t>09/01/2020</t>
  </si>
  <si>
    <t>2/00</t>
  </si>
  <si>
    <t>IL SOLE 24 ORE S.P.A.</t>
  </si>
  <si>
    <t>00777910159</t>
  </si>
  <si>
    <t>1110029534</t>
  </si>
  <si>
    <t>VOLKSWAGEN LEASING GMBH</t>
  </si>
  <si>
    <t>20200001442V1</t>
  </si>
  <si>
    <t>Linea Green Spa</t>
  </si>
  <si>
    <t>TL2020001374</t>
  </si>
  <si>
    <t>A2A Energia S.p.A.</t>
  </si>
  <si>
    <t>ARVAL SERVICE LEASE ITALIA SPA</t>
  </si>
  <si>
    <t>FC0003384980</t>
  </si>
  <si>
    <t>12549080153</t>
  </si>
  <si>
    <t>11/01/2020</t>
  </si>
  <si>
    <t>13/01/2020</t>
  </si>
  <si>
    <t>10/4</t>
  </si>
  <si>
    <t>02061260986</t>
  </si>
  <si>
    <t>15/01/2020</t>
  </si>
  <si>
    <t>10/01/2020</t>
  </si>
  <si>
    <t>12883420155</t>
  </si>
  <si>
    <t>14/01/2020</t>
  </si>
  <si>
    <t>3200000678</t>
  </si>
  <si>
    <t>04911190488</t>
  </si>
  <si>
    <t>16/01/2020</t>
  </si>
  <si>
    <t>FSA S.R.L.</t>
  </si>
  <si>
    <t>02779350988</t>
  </si>
  <si>
    <t>21/01/2020</t>
  </si>
  <si>
    <t>20/01/2020</t>
  </si>
  <si>
    <t>19/00</t>
  </si>
  <si>
    <t>DAY RISTOSERVICE S.P.A</t>
  </si>
  <si>
    <t>03543000370</t>
  </si>
  <si>
    <t>V0-10326</t>
  </si>
  <si>
    <t>22/01/2020</t>
  </si>
  <si>
    <t>20200900621V7</t>
  </si>
  <si>
    <t>INAZ SRL Soc. Unip.</t>
  </si>
  <si>
    <t>05026960962</t>
  </si>
  <si>
    <t>24/01/2020</t>
  </si>
  <si>
    <t>20-0000879</t>
  </si>
  <si>
    <t>Fornitore</t>
  </si>
  <si>
    <t>Identificativo
fornitore</t>
  </si>
  <si>
    <t>Tipo
documento</t>
  </si>
  <si>
    <t>Numero fattura / 
Documento</t>
  </si>
  <si>
    <t>Data
emissione</t>
  </si>
  <si>
    <t>Imponibile/Importo
(totale in euro)</t>
  </si>
  <si>
    <t>Imposta
(totale in euro)</t>
  </si>
  <si>
    <t>Data
ricezione</t>
  </si>
  <si>
    <t>Fattura</t>
  </si>
  <si>
    <t>Nota credito</t>
  </si>
  <si>
    <t>PAGAMENTO</t>
  </si>
  <si>
    <t>Note</t>
  </si>
  <si>
    <t>DOVRA' ARRIVARE NOTA DI CREDITO</t>
  </si>
  <si>
    <t>Totale fattura (totale in euro)</t>
  </si>
  <si>
    <t>ASSINDUSTRIA SERVIZI SPA</t>
  </si>
  <si>
    <t>00314890195</t>
  </si>
  <si>
    <t>32</t>
  </si>
  <si>
    <t>27/01/2020</t>
  </si>
  <si>
    <t>CREMONAUFFICIO s.r.l.</t>
  </si>
  <si>
    <t>00857550198</t>
  </si>
  <si>
    <t>FVC-2020-263</t>
  </si>
  <si>
    <t>28/01/2020</t>
  </si>
  <si>
    <t>TELEPASS SPA</t>
  </si>
  <si>
    <t>09771701001</t>
  </si>
  <si>
    <t>50644254/T</t>
  </si>
  <si>
    <t>30/01/2020</t>
  </si>
  <si>
    <t>Autostrade per l'Italia S.p.A.</t>
  </si>
  <si>
    <t>07516911000</t>
  </si>
  <si>
    <t>663029/D</t>
  </si>
  <si>
    <t>CAMERA DI COMMERCIO DI CREMONA</t>
  </si>
  <si>
    <t>00306310194</t>
  </si>
  <si>
    <t>2020/FFSP-2</t>
  </si>
  <si>
    <t>31/01/2020</t>
  </si>
  <si>
    <t>01/02/2020</t>
  </si>
  <si>
    <t>11957650150</t>
  </si>
  <si>
    <t>16/E/2020</t>
  </si>
  <si>
    <t>02/02/2020</t>
  </si>
  <si>
    <t>63</t>
  </si>
  <si>
    <t>05/02/2020</t>
  </si>
  <si>
    <t>20200036044V1</t>
  </si>
  <si>
    <t>07/02/2020</t>
  </si>
  <si>
    <t>TL2020004160</t>
  </si>
  <si>
    <t>06/02/2020</t>
  </si>
  <si>
    <t>20200701925V4</t>
  </si>
  <si>
    <t>dal 03/02/20 al 09/02/20</t>
  </si>
  <si>
    <t>dal 10/02/20 al 16/02/20</t>
  </si>
  <si>
    <t>V0-16633</t>
  </si>
  <si>
    <t>10/02/2020</t>
  </si>
  <si>
    <t>3200057849</t>
  </si>
  <si>
    <t>12/02/2020</t>
  </si>
  <si>
    <t>13/02/2020</t>
  </si>
  <si>
    <t>Padania Acque S.p.a.</t>
  </si>
  <si>
    <t>00111860193</t>
  </si>
  <si>
    <t>03202000000018</t>
  </si>
  <si>
    <t>03202000000019</t>
  </si>
  <si>
    <t>03202000000020</t>
  </si>
  <si>
    <t>Kalyos S.r.l.</t>
  </si>
  <si>
    <t>03680110966</t>
  </si>
  <si>
    <t>1118</t>
  </si>
  <si>
    <t>14/02/2020</t>
  </si>
  <si>
    <t>Poste Italiane S.p.a.</t>
  </si>
  <si>
    <t>01114601006</t>
  </si>
  <si>
    <t>4420003972</t>
  </si>
  <si>
    <t>FU0003535718</t>
  </si>
  <si>
    <t>15/02/2020</t>
  </si>
  <si>
    <t>FU0003538102</t>
  </si>
  <si>
    <t>LUPPI*MATTEO</t>
  </si>
  <si>
    <t>01615540190</t>
  </si>
  <si>
    <t>00000000029</t>
  </si>
  <si>
    <t>11/02/2020</t>
  </si>
  <si>
    <t>17/02/2020</t>
  </si>
  <si>
    <t>00000000028</t>
  </si>
  <si>
    <t>-</t>
  </si>
  <si>
    <t>TIM  S.p.A.</t>
  </si>
  <si>
    <t>00488410010</t>
  </si>
  <si>
    <t>8B00080971</t>
  </si>
  <si>
    <t>18/02/2020</t>
  </si>
  <si>
    <t>8B00077936</t>
  </si>
  <si>
    <t>ALLODI*SIMONE</t>
  </si>
  <si>
    <t>03786320964</t>
  </si>
  <si>
    <t>10</t>
  </si>
  <si>
    <t>21/02/2020</t>
  </si>
  <si>
    <t>VODAFONE ITALIA S.p.A.</t>
  </si>
  <si>
    <t>08539010010</t>
  </si>
  <si>
    <t>AM03226810</t>
  </si>
  <si>
    <t>20/02/2020</t>
  </si>
  <si>
    <t>dal 17/02/20 al 23/02/20</t>
  </si>
  <si>
    <t>BELLONI GIANPIETRO UMBERTO</t>
  </si>
  <si>
    <t>PAGATO 18/02/2020</t>
  </si>
  <si>
    <t>ADDEBITO AUTOMATICO</t>
  </si>
  <si>
    <t>Canone mese di gennaio</t>
  </si>
  <si>
    <t>Percorrenze inferiori al contratto</t>
  </si>
  <si>
    <t>Per cessazione il 15/01/2020</t>
  </si>
  <si>
    <t>20200901904V7</t>
  </si>
  <si>
    <t>24/02/2020</t>
  </si>
  <si>
    <t>25/02/2020</t>
  </si>
  <si>
    <t>3200062324</t>
  </si>
  <si>
    <t>26/02/2020</t>
  </si>
  <si>
    <t>MECCANOCAR ITALIA S.R.L.</t>
  </si>
  <si>
    <t>02222360998</t>
  </si>
  <si>
    <t>10128</t>
  </si>
  <si>
    <t>27/02/2020</t>
  </si>
  <si>
    <t>MANZI GIANFRANCO SRL</t>
  </si>
  <si>
    <t>00015840192</t>
  </si>
  <si>
    <t>2020 1 1437</t>
  </si>
  <si>
    <t>28/02/2020</t>
  </si>
  <si>
    <t>3248788/D</t>
  </si>
  <si>
    <t>53335337/T</t>
  </si>
  <si>
    <t>SI.AM. SRL</t>
  </si>
  <si>
    <t>01180890194</t>
  </si>
  <si>
    <t>151</t>
  </si>
  <si>
    <t>29/02/2020</t>
  </si>
  <si>
    <t>dal 24/02/20 al 02/03/20</t>
  </si>
  <si>
    <t>191</t>
  </si>
  <si>
    <t>04/03/2020</t>
  </si>
  <si>
    <t>A2A Smart City S.p.A.</t>
  </si>
  <si>
    <t>02159020177</t>
  </si>
  <si>
    <t>202011000001030</t>
  </si>
  <si>
    <t>05/03/2020</t>
  </si>
  <si>
    <t>202011000001031</t>
  </si>
  <si>
    <t>202011000001027</t>
  </si>
  <si>
    <t>359/EL</t>
  </si>
  <si>
    <t>06/03/2020</t>
  </si>
  <si>
    <t>114</t>
  </si>
  <si>
    <t>TL2020004940</t>
  </si>
  <si>
    <t>20200071993V1</t>
  </si>
  <si>
    <t>07/03/2020</t>
  </si>
  <si>
    <t>dal 11/03/20 al 29/03/20</t>
  </si>
  <si>
    <t>400473</t>
  </si>
  <si>
    <t>09/03/2020</t>
  </si>
  <si>
    <t>12/03/2020</t>
  </si>
  <si>
    <t>FIRESERVICE SRL</t>
  </si>
  <si>
    <t>02271340982</t>
  </si>
  <si>
    <t>001025/20</t>
  </si>
  <si>
    <t>S.E.C. SPA</t>
  </si>
  <si>
    <t>111740197</t>
  </si>
  <si>
    <t>385/02</t>
  </si>
  <si>
    <t>11/03/2020</t>
  </si>
  <si>
    <t>3200085950</t>
  </si>
  <si>
    <t>15/03/2020</t>
  </si>
  <si>
    <t>FS0003626671</t>
  </si>
  <si>
    <t>17/03/2020</t>
  </si>
  <si>
    <t>20200903143V7</t>
  </si>
  <si>
    <t>16/03/2020</t>
  </si>
  <si>
    <t>337</t>
  </si>
  <si>
    <t>24/03/2020</t>
  </si>
  <si>
    <t>293</t>
  </si>
  <si>
    <t>SIApay SRL</t>
  </si>
  <si>
    <t>06556440961</t>
  </si>
  <si>
    <t>23/01</t>
  </si>
  <si>
    <t>18/03/2020</t>
  </si>
  <si>
    <t>25/03/2020</t>
  </si>
  <si>
    <t>24/01</t>
  </si>
  <si>
    <t>202011000003390</t>
  </si>
  <si>
    <t>202011000003400</t>
  </si>
  <si>
    <t>202011000003396</t>
  </si>
  <si>
    <t>1598</t>
  </si>
  <si>
    <t>27/03/2020</t>
  </si>
  <si>
    <t>dal 03/03/20 al 10/03/20</t>
  </si>
  <si>
    <t>PAGATO 02/04/2020</t>
  </si>
  <si>
    <t>dal 30/03/20 al 05/04/20</t>
  </si>
  <si>
    <t>202011000003026</t>
  </si>
  <si>
    <t>5634760/D</t>
  </si>
  <si>
    <t>30/03/2020</t>
  </si>
  <si>
    <t>55704502/T</t>
  </si>
  <si>
    <t>267</t>
  </si>
  <si>
    <t>Laudicina Pulizie Srl</t>
  </si>
  <si>
    <t>01284900196</t>
  </si>
  <si>
    <t>FVE477</t>
  </si>
  <si>
    <t>31/03/2020</t>
  </si>
  <si>
    <t>EY S.p.a.</t>
  </si>
  <si>
    <t>00891231003</t>
  </si>
  <si>
    <t>BITL0120004890</t>
  </si>
  <si>
    <t>STUDIO LEGALE GUCCIONE E ASSOCIATI</t>
  </si>
  <si>
    <t>11943661006</t>
  </si>
  <si>
    <t>Parcella</t>
  </si>
  <si>
    <t>26/001</t>
  </si>
  <si>
    <t>03/04/2020</t>
  </si>
  <si>
    <t>STUDIO RUGGERI</t>
  </si>
  <si>
    <t>01023460197</t>
  </si>
  <si>
    <t>99/00</t>
  </si>
  <si>
    <t>dal 06/04/20 al 13/04/20</t>
  </si>
  <si>
    <t>269</t>
  </si>
  <si>
    <t>Bergomi*Mara</t>
  </si>
  <si>
    <t>02713730980</t>
  </si>
  <si>
    <t>25</t>
  </si>
  <si>
    <t>06/04/2020</t>
  </si>
  <si>
    <t>26</t>
  </si>
  <si>
    <t>Amministrazioni &amp; Consulenze Sistemi s.r.l.</t>
  </si>
  <si>
    <t>01361380197</t>
  </si>
  <si>
    <t>8/PA</t>
  </si>
  <si>
    <t>Manfredi*Giuseppe</t>
  </si>
  <si>
    <t>01081590331</t>
  </si>
  <si>
    <t>18/P</t>
  </si>
  <si>
    <t>Editoriale Bresciana S.p.a.</t>
  </si>
  <si>
    <t>00272770173</t>
  </si>
  <si>
    <t>2020EV001705</t>
  </si>
  <si>
    <t>SGROI*MARCO</t>
  </si>
  <si>
    <t>00973270333</t>
  </si>
  <si>
    <t>14</t>
  </si>
  <si>
    <t>13</t>
  </si>
  <si>
    <t>12</t>
  </si>
  <si>
    <t>BETTONI*ROMANA</t>
  </si>
  <si>
    <t>02218640981</t>
  </si>
  <si>
    <t>24/00</t>
  </si>
  <si>
    <t>08/04/2020</t>
  </si>
  <si>
    <t>3200142387</t>
  </si>
  <si>
    <t>10/04/2020</t>
  </si>
  <si>
    <t>20200107556V1</t>
  </si>
  <si>
    <t>09/04/2020</t>
  </si>
  <si>
    <t>Al Centro S.p.a.</t>
  </si>
  <si>
    <t>01715040190</t>
  </si>
  <si>
    <t>0033</t>
  </si>
  <si>
    <t>dal 14/04/20 al 26/04/20</t>
  </si>
  <si>
    <t>Studio Legale Associato Onofri</t>
  </si>
  <si>
    <t>03252180173</t>
  </si>
  <si>
    <t>66</t>
  </si>
  <si>
    <t>Whurt S.r.l.</t>
  </si>
  <si>
    <t>00125230219</t>
  </si>
  <si>
    <t>Nota di debito</t>
  </si>
  <si>
    <t>34575</t>
  </si>
  <si>
    <t>16/04/2020</t>
  </si>
  <si>
    <t>Maffeis Daniele</t>
  </si>
  <si>
    <t>11513940152</t>
  </si>
  <si>
    <t>23</t>
  </si>
  <si>
    <t>8B00261288</t>
  </si>
  <si>
    <t>8B00260887</t>
  </si>
  <si>
    <t>20200904276V7</t>
  </si>
  <si>
    <t>20/04/2020</t>
  </si>
  <si>
    <t>AM07407047</t>
  </si>
  <si>
    <t>21/04/2020</t>
  </si>
  <si>
    <t>3200166391</t>
  </si>
  <si>
    <t>24/04/2020</t>
  </si>
  <si>
    <t>NOTA DI CREDITO</t>
  </si>
  <si>
    <t>PAGATO 28/04/2020</t>
  </si>
  <si>
    <t>dal 27/04/20 al 04/05/20</t>
  </si>
  <si>
    <t>FERRARI CHAZELAT MARCELLO*Marcello</t>
  </si>
  <si>
    <t>02741700989</t>
  </si>
  <si>
    <t>10/EL</t>
  </si>
  <si>
    <t>27/04/2020</t>
  </si>
  <si>
    <t>381</t>
  </si>
  <si>
    <t>28/04/2020</t>
  </si>
  <si>
    <t>STUDIO LEGALE GUARESCHI</t>
  </si>
  <si>
    <t>01161320195</t>
  </si>
  <si>
    <t>20/EL</t>
  </si>
  <si>
    <t>30/04/2020</t>
  </si>
  <si>
    <t>21/EL</t>
  </si>
  <si>
    <t>ALLODI SIMONE</t>
  </si>
  <si>
    <t>33</t>
  </si>
  <si>
    <t>17/00</t>
  </si>
  <si>
    <t>352</t>
  </si>
  <si>
    <t>57910886/T</t>
  </si>
  <si>
    <t>7836690/D</t>
  </si>
  <si>
    <t>dal 05/05/20 al 12/05/20</t>
  </si>
  <si>
    <t>FVC-2020-4658</t>
  </si>
  <si>
    <t>NOTAIO CRISTALDI GIUSEPPE</t>
  </si>
  <si>
    <t>01146140197</t>
  </si>
  <si>
    <t>398/1</t>
  </si>
  <si>
    <t>0066</t>
  </si>
  <si>
    <t>dal 13/05/20 al 17/05/20</t>
  </si>
  <si>
    <t>20200140653V1</t>
  </si>
  <si>
    <t>08/05/2020</t>
  </si>
  <si>
    <t>13/05/2020</t>
  </si>
  <si>
    <t>3200170788</t>
  </si>
  <si>
    <t>12/05/2020</t>
  </si>
  <si>
    <t>BITL0120008092</t>
  </si>
  <si>
    <t>0098</t>
  </si>
  <si>
    <t>15/05/2020</t>
  </si>
  <si>
    <t>0096</t>
  </si>
  <si>
    <t>Nota Credito</t>
  </si>
  <si>
    <t>0097</t>
  </si>
  <si>
    <t>0095</t>
  </si>
  <si>
    <t>PAGATO 03/06/2020</t>
  </si>
  <si>
    <t>dal 18/05/20 al 07/06/20</t>
  </si>
  <si>
    <t>EY S.p.A.</t>
  </si>
  <si>
    <t>BITL0120008733</t>
  </si>
  <si>
    <t>EUROPROTEZIONE SRL</t>
  </si>
  <si>
    <t>01584300196</t>
  </si>
  <si>
    <t>1/851</t>
  </si>
  <si>
    <t>01172340190</t>
  </si>
  <si>
    <t>17/001</t>
  </si>
  <si>
    <t>03202000000723</t>
  </si>
  <si>
    <t>03202000000722</t>
  </si>
  <si>
    <t>03202000000708</t>
  </si>
  <si>
    <t>202011000006003</t>
  </si>
  <si>
    <t>202011000006020</t>
  </si>
  <si>
    <t>202011000006008</t>
  </si>
  <si>
    <t>439</t>
  </si>
  <si>
    <t>9643566/D</t>
  </si>
  <si>
    <t>59753468/T</t>
  </si>
  <si>
    <t>12/PA</t>
  </si>
  <si>
    <t>Gianluppi*Marco</t>
  </si>
  <si>
    <t>01146930191</t>
  </si>
  <si>
    <t>484</t>
  </si>
  <si>
    <t>V0-50314</t>
  </si>
  <si>
    <t>457</t>
  </si>
  <si>
    <t>SPAZIO UFFICIO SRL</t>
  </si>
  <si>
    <t>01422750198</t>
  </si>
  <si>
    <t>FEPA000056</t>
  </si>
  <si>
    <t>56/00</t>
  </si>
  <si>
    <t>31</t>
  </si>
  <si>
    <t>SIApay s.r.l.</t>
  </si>
  <si>
    <t>168 /01</t>
  </si>
  <si>
    <t>169 /01</t>
  </si>
  <si>
    <t>Bonelli Erede Lombardi Pappalardo - Studio Legale</t>
  </si>
  <si>
    <t>12735620150</t>
  </si>
  <si>
    <t>1125/2020/01EL</t>
  </si>
  <si>
    <t xml:space="preserve"> - </t>
  </si>
  <si>
    <t>dal 08/06/20 al 14/06/20</t>
  </si>
  <si>
    <t>22</t>
  </si>
  <si>
    <t>425</t>
  </si>
  <si>
    <t>1348/EL</t>
  </si>
  <si>
    <t>20200176702V1</t>
  </si>
  <si>
    <t>494</t>
  </si>
  <si>
    <t>ANGELO ROSSI ASCENSORI SRL</t>
  </si>
  <si>
    <t>01164740191</t>
  </si>
  <si>
    <t>FC0001782-0</t>
  </si>
  <si>
    <t>FC0001783-0</t>
  </si>
  <si>
    <t>13/PA</t>
  </si>
  <si>
    <t>Al Centro S.p.A.</t>
  </si>
  <si>
    <t>0109</t>
  </si>
  <si>
    <t>1/1045</t>
  </si>
  <si>
    <t>20200533734V3</t>
  </si>
  <si>
    <t>3200225327</t>
  </si>
  <si>
    <t>dal 15/06/20 al 21/06/20</t>
  </si>
  <si>
    <t>NC0001865-0</t>
  </si>
  <si>
    <t>16/06/2020</t>
  </si>
  <si>
    <t>17/06/2020</t>
  </si>
  <si>
    <t>RIF. FT. N.FC0001783-0 DEL 08/06/2020</t>
  </si>
  <si>
    <t>8B00418571</t>
  </si>
  <si>
    <t>05/06/2020</t>
  </si>
  <si>
    <t>15/PA</t>
  </si>
  <si>
    <t>18/06/2020</t>
  </si>
  <si>
    <t>516</t>
  </si>
  <si>
    <t>RIF. FT. N.494 DEL 31/05/2020</t>
  </si>
  <si>
    <t>517</t>
  </si>
  <si>
    <t>V0-55914</t>
  </si>
  <si>
    <t>NC0001866-0</t>
  </si>
  <si>
    <t>RIF. FT. N.FC0001782-0 DEL 08/06/2020</t>
  </si>
  <si>
    <t>8B00420916</t>
  </si>
  <si>
    <t>FC0001876-0</t>
  </si>
  <si>
    <t>19/06/2020</t>
  </si>
  <si>
    <t>FC0001875-0</t>
  </si>
  <si>
    <t>LIMONGELLI*ANDREA CARMINE</t>
  </si>
  <si>
    <t>04596010969</t>
  </si>
  <si>
    <t>8</t>
  </si>
  <si>
    <t>04/06/2020</t>
  </si>
  <si>
    <t>NAC-2020-6150</t>
  </si>
  <si>
    <t>RIF. FT. N.FVC-2020-263 DEL 27/01/2020</t>
  </si>
  <si>
    <t>AM11482791</t>
  </si>
  <si>
    <t>21/06/2020</t>
  </si>
  <si>
    <t>dal 22/06/20 al 28/06/20</t>
  </si>
  <si>
    <t>20200905741V7</t>
  </si>
  <si>
    <t>3200241495</t>
  </si>
  <si>
    <t>202011000007303</t>
  </si>
  <si>
    <t>dal 29/06/20 al 06/07/20</t>
  </si>
  <si>
    <t>550</t>
  </si>
  <si>
    <t>29/06/2020</t>
  </si>
  <si>
    <t>61441253/T</t>
  </si>
  <si>
    <t>30/06/2020</t>
  </si>
  <si>
    <t>11323985/D</t>
  </si>
  <si>
    <t>84/E/2020</t>
  </si>
  <si>
    <t>01/04/2020</t>
  </si>
  <si>
    <t>01/07/2020</t>
  </si>
  <si>
    <t>202011000007307</t>
  </si>
  <si>
    <t>26/06/2020</t>
  </si>
  <si>
    <t>36</t>
  </si>
  <si>
    <t>03/07/2020</t>
  </si>
  <si>
    <t>612</t>
  </si>
  <si>
    <t>04/07/2020</t>
  </si>
  <si>
    <t>BM SOFTWARE ENGINEERING E CONSULTING SRL</t>
  </si>
  <si>
    <t>01638410199</t>
  </si>
  <si>
    <t>47</t>
  </si>
  <si>
    <t>06/07/2020</t>
  </si>
  <si>
    <t>PAGATO 14/07/2020</t>
  </si>
  <si>
    <t>MANINI BRUNO</t>
  </si>
  <si>
    <t xml:space="preserve">PAGATO 14/07/2020 per € 75,30 </t>
  </si>
  <si>
    <t>dal 07/07/20 al 13/07/2020</t>
  </si>
  <si>
    <t>1691/EL</t>
  </si>
  <si>
    <t>75/4</t>
  </si>
  <si>
    <t>20200213740V1</t>
  </si>
  <si>
    <t>00000000194</t>
  </si>
  <si>
    <t>0146</t>
  </si>
  <si>
    <t>3200252431</t>
  </si>
  <si>
    <t>TL2020010367</t>
  </si>
  <si>
    <t>07/07/2020</t>
  </si>
  <si>
    <t>08/07/2020</t>
  </si>
  <si>
    <t>09/07/2020</t>
  </si>
  <si>
    <t>10/07/2020</t>
  </si>
  <si>
    <t>11/07/2020</t>
  </si>
  <si>
    <t>13/07/2020</t>
  </si>
  <si>
    <t>DEVE ARRIVARE NOTA DI CREDITO</t>
  </si>
  <si>
    <t>dal 14/07/2020 al 20/07/2020</t>
  </si>
  <si>
    <t>ISOCALOR</t>
  </si>
  <si>
    <t>00690040191</t>
  </si>
  <si>
    <t>38/2020</t>
  </si>
  <si>
    <t>15/07/2020</t>
  </si>
  <si>
    <t>20200906402V7</t>
  </si>
  <si>
    <t>40/2020</t>
  </si>
  <si>
    <t>16/07/2020</t>
  </si>
  <si>
    <t>18/EL</t>
  </si>
  <si>
    <t>633</t>
  </si>
  <si>
    <t>17/07/2020</t>
  </si>
  <si>
    <t>632</t>
  </si>
  <si>
    <t>RIF. FT. N.517 DEL 18/06/2020</t>
  </si>
  <si>
    <t>PAGATA IN CONTANTI IN DATA 26/05/2020</t>
  </si>
  <si>
    <t>PAGATO27/07/2020</t>
  </si>
  <si>
    <t>PAGATO 27/07/2020</t>
  </si>
  <si>
    <t>dal 21/07/2020 al 28/07/2020</t>
  </si>
  <si>
    <t>91/4</t>
  </si>
  <si>
    <t>21/07/2020</t>
  </si>
  <si>
    <t>RIF. FT. N.75/4 DEL 18/06/2020</t>
  </si>
  <si>
    <t>INFOCERT S.p.a.</t>
  </si>
  <si>
    <t>07945211006</t>
  </si>
  <si>
    <t>1204367478</t>
  </si>
  <si>
    <t>3046</t>
  </si>
  <si>
    <t>24/07/2020</t>
  </si>
  <si>
    <t>202011000009079</t>
  </si>
  <si>
    <t>28/07/2020</t>
  </si>
  <si>
    <t>202011000009069</t>
  </si>
  <si>
    <t>202011000008081</t>
  </si>
  <si>
    <t>PAGATO 31/07/2020</t>
  </si>
  <si>
    <t>PAGATO DOTT.SA ZAGNI</t>
  </si>
  <si>
    <t>dal 29/07/2020 al 06/08/2020</t>
  </si>
  <si>
    <t>42/EL</t>
  </si>
  <si>
    <t>63518856/T</t>
  </si>
  <si>
    <t>13395707/D</t>
  </si>
  <si>
    <t>V0-71579</t>
  </si>
  <si>
    <t>34/00</t>
  </si>
  <si>
    <t>SOLARI DI UDINE SPA</t>
  </si>
  <si>
    <t>1000_V04_20000138</t>
  </si>
  <si>
    <t>1000_V04_20000137</t>
  </si>
  <si>
    <t>2180/EL</t>
  </si>
  <si>
    <t>202011000009084</t>
  </si>
  <si>
    <t>29/07/2020</t>
  </si>
  <si>
    <t>11</t>
  </si>
  <si>
    <t>701</t>
  </si>
  <si>
    <t>01847860309</t>
  </si>
  <si>
    <t>dal 07/08/2020 al 11/08/2020</t>
  </si>
  <si>
    <t>Luppi Sistemi S.r.l. unipersonale</t>
  </si>
  <si>
    <t>01728650191</t>
  </si>
  <si>
    <t>00000000009</t>
  </si>
  <si>
    <t>07/08/2020</t>
  </si>
  <si>
    <t>696</t>
  </si>
  <si>
    <t>PAGATO 13/08/2020</t>
  </si>
  <si>
    <t>dal 12/08/2020 al 30/08/2020</t>
  </si>
  <si>
    <t>0192</t>
  </si>
  <si>
    <t>3200305614</t>
  </si>
  <si>
    <t>8B00581076</t>
  </si>
  <si>
    <t>8B00580987</t>
  </si>
  <si>
    <t>8B00580694</t>
  </si>
  <si>
    <t>8B00583965</t>
  </si>
  <si>
    <t>20200253634V1</t>
  </si>
  <si>
    <t>Farm. Guida Dr. Alessandro Snc</t>
  </si>
  <si>
    <t>01270650193</t>
  </si>
  <si>
    <t>34/2020/A</t>
  </si>
  <si>
    <t>AM15537019</t>
  </si>
  <si>
    <t>20200908240V7</t>
  </si>
  <si>
    <t>787</t>
  </si>
  <si>
    <t>3200329045</t>
  </si>
  <si>
    <t>15683229/D</t>
  </si>
  <si>
    <t>65754971/T</t>
  </si>
  <si>
    <t>dal 31/08/2020 al 06/09/2020</t>
  </si>
  <si>
    <t>A4 Mobility</t>
  </si>
  <si>
    <t>04063750238</t>
  </si>
  <si>
    <t>7100000045</t>
  </si>
  <si>
    <t>002109/20</t>
  </si>
  <si>
    <t>879</t>
  </si>
  <si>
    <t>002119/20</t>
  </si>
  <si>
    <t>dal 07/09/2020 al 13/09/2020</t>
  </si>
  <si>
    <t>827</t>
  </si>
  <si>
    <t>2600/EL</t>
  </si>
  <si>
    <t>17/PA</t>
  </si>
  <si>
    <t>20200290482V1</t>
  </si>
  <si>
    <t>0285</t>
  </si>
  <si>
    <t>00000000047</t>
  </si>
  <si>
    <t>3200334841</t>
  </si>
  <si>
    <t>PAGATO 21/09/2020</t>
  </si>
  <si>
    <t>dal 14/09/2020 al 20/09/2020</t>
  </si>
  <si>
    <t>V0-85433</t>
  </si>
  <si>
    <t>19/PA</t>
  </si>
  <si>
    <t>dal 21/09/2020 al 28/09/2020</t>
  </si>
  <si>
    <t>20/PA</t>
  </si>
  <si>
    <t>20200909584V7</t>
  </si>
  <si>
    <t>1006/1</t>
  </si>
  <si>
    <t>50/2020</t>
  </si>
  <si>
    <t>dal 29/09/2020 al 05/10/2020</t>
  </si>
  <si>
    <t>FVC-2020-9986</t>
  </si>
  <si>
    <t>202011000010870</t>
  </si>
  <si>
    <t>202011000010868</t>
  </si>
  <si>
    <t>202011000010871</t>
  </si>
  <si>
    <t>202011000010643</t>
  </si>
  <si>
    <t>935</t>
  </si>
  <si>
    <t>18005372/D</t>
  </si>
  <si>
    <t>68000533/T</t>
  </si>
  <si>
    <t>TNT Global Express s.r.l.</t>
  </si>
  <si>
    <t>09399880153</t>
  </si>
  <si>
    <t>2185113521</t>
  </si>
  <si>
    <t>21/PA</t>
  </si>
  <si>
    <t>00000000060</t>
  </si>
  <si>
    <t>00000000061</t>
  </si>
  <si>
    <t>Autovia Padana S.p.a.</t>
  </si>
  <si>
    <t>02490760069</t>
  </si>
  <si>
    <t>1000000265</t>
  </si>
  <si>
    <t>03202000001430</t>
  </si>
  <si>
    <t>03202000001431</t>
  </si>
  <si>
    <t>1507050985</t>
  </si>
  <si>
    <t>53</t>
  </si>
  <si>
    <t>03202000001429</t>
  </si>
  <si>
    <t>64</t>
  </si>
  <si>
    <t>dal 06/10/2020 al 12/10/2020</t>
  </si>
  <si>
    <t>2854/EL</t>
  </si>
  <si>
    <t>898</t>
  </si>
  <si>
    <t>20200329055V1</t>
  </si>
  <si>
    <t>0314</t>
  </si>
  <si>
    <t>dal 13/10/2020 al 18/10/2020</t>
  </si>
  <si>
    <t>20200910926V7</t>
  </si>
  <si>
    <t>8B00729346</t>
  </si>
  <si>
    <t>8B00730404</t>
  </si>
  <si>
    <t>PAGATO 22/10/2020</t>
  </si>
  <si>
    <t>dal 19/10/2020 al 25/10/2020</t>
  </si>
  <si>
    <t>AM19544686</t>
  </si>
  <si>
    <t>520003222061</t>
  </si>
  <si>
    <t>V0-100115</t>
  </si>
  <si>
    <t>Pagato con bollettino postale</t>
  </si>
  <si>
    <t>PAGATO 23/10/2020</t>
  </si>
  <si>
    <t>consegnata a mano</t>
  </si>
  <si>
    <t>***</t>
  </si>
  <si>
    <t>Studio Tecnico Geom. Filippo Bonoldi</t>
  </si>
  <si>
    <t>01287340192</t>
  </si>
  <si>
    <t>2/2019</t>
  </si>
  <si>
    <t>(Forfettario)</t>
  </si>
  <si>
    <t>BONIFICO BPM 31/07/2020</t>
  </si>
  <si>
    <t>3/2019</t>
  </si>
  <si>
    <t>0383</t>
  </si>
  <si>
    <t>24/11/2020</t>
  </si>
  <si>
    <t>20-0027354</t>
  </si>
  <si>
    <t>1310</t>
  </si>
  <si>
    <t>30/11/2020</t>
  </si>
  <si>
    <t>20200911764V7</t>
  </si>
  <si>
    <t>20200406451V1</t>
  </si>
  <si>
    <t>520003558086</t>
  </si>
  <si>
    <t>202011000013277</t>
  </si>
  <si>
    <t>03/12/2020</t>
  </si>
  <si>
    <t>202011000013275</t>
  </si>
  <si>
    <t>V0-114206</t>
  </si>
  <si>
    <t>202011000013279</t>
  </si>
  <si>
    <t>71/2020</t>
  </si>
  <si>
    <t>04/12/2020</t>
  </si>
  <si>
    <t>20200412292V1</t>
  </si>
  <si>
    <t>08/12/2020</t>
  </si>
  <si>
    <t>Civardi Gabriele</t>
  </si>
  <si>
    <t>01215860196</t>
  </si>
  <si>
    <t>91</t>
  </si>
  <si>
    <t>30/PA</t>
  </si>
  <si>
    <t>09/12/2020</t>
  </si>
  <si>
    <t>72/PA</t>
  </si>
  <si>
    <t>820000294438</t>
  </si>
  <si>
    <t>10/12/2020</t>
  </si>
  <si>
    <t>0533</t>
  </si>
  <si>
    <t>14/12/2020</t>
  </si>
  <si>
    <t>dal 26/10/2020 al 11/11/2020</t>
  </si>
  <si>
    <t xml:space="preserve">P&amp;I - STUDIO LEGALE GUCCIONE E ASSOCIATI </t>
  </si>
  <si>
    <t>105/001</t>
  </si>
  <si>
    <t>27/10/2020</t>
  </si>
  <si>
    <t>520003344883</t>
  </si>
  <si>
    <t>28/10/2020</t>
  </si>
  <si>
    <t>54</t>
  </si>
  <si>
    <t>BITL0120016217</t>
  </si>
  <si>
    <t>49/00</t>
  </si>
  <si>
    <t>1089</t>
  </si>
  <si>
    <t>FC0003311-0</t>
  </si>
  <si>
    <t>75</t>
  </si>
  <si>
    <t>30/10/2020</t>
  </si>
  <si>
    <t>CERVINO S.R.L.</t>
  </si>
  <si>
    <t>01339900993</t>
  </si>
  <si>
    <t>1/4595</t>
  </si>
  <si>
    <t>SOCIETA' EDITORIALE CREMONESE S.E.C. SPA</t>
  </si>
  <si>
    <t>00111740197</t>
  </si>
  <si>
    <t>1430/02</t>
  </si>
  <si>
    <t>20753483/D</t>
  </si>
  <si>
    <t>70669613/T</t>
  </si>
  <si>
    <t>Tema Sistemi Informatici S.r.l.</t>
  </si>
  <si>
    <t>03750930483</t>
  </si>
  <si>
    <t>105</t>
  </si>
  <si>
    <t>02/11/2020</t>
  </si>
  <si>
    <t>2020EV004519</t>
  </si>
  <si>
    <t>04/11/2020</t>
  </si>
  <si>
    <t>17</t>
  </si>
  <si>
    <t>BITL0120017557</t>
  </si>
  <si>
    <t>05/11/2020</t>
  </si>
  <si>
    <t>989</t>
  </si>
  <si>
    <t>06/11/2020</t>
  </si>
  <si>
    <t>1091</t>
  </si>
  <si>
    <t>3272/EL</t>
  </si>
  <si>
    <t>Linea Gestioni SRL</t>
  </si>
  <si>
    <t>01426500193</t>
  </si>
  <si>
    <t>7202006939</t>
  </si>
  <si>
    <t>09/11/2020</t>
  </si>
  <si>
    <t>PAGATO 26/10/2020</t>
  </si>
  <si>
    <t>SCONTATA SU FATTURA ACP</t>
  </si>
  <si>
    <t>PAGATO 16/12/2020</t>
  </si>
  <si>
    <t>PAGATO 9/11/2020</t>
  </si>
  <si>
    <t>PAGATO 9/11/2021</t>
  </si>
  <si>
    <t>PAGATO 17/11/2021</t>
  </si>
  <si>
    <t>PAGATO 17/12/2020</t>
  </si>
  <si>
    <t>dal 15/12/2020 al 20/12/2020</t>
  </si>
  <si>
    <t>Gommauto Rinaldi di Rinaldi</t>
  </si>
  <si>
    <t>01421850197</t>
  </si>
  <si>
    <t>1335</t>
  </si>
  <si>
    <t>75/2020</t>
  </si>
  <si>
    <t>20200913787V7</t>
  </si>
  <si>
    <t>8B00893827</t>
  </si>
  <si>
    <t>CREMONAHOTELS.IT SRL</t>
  </si>
  <si>
    <t>01529080192</t>
  </si>
  <si>
    <t>455/2020-DAC-FAT</t>
  </si>
  <si>
    <t>3/96</t>
  </si>
  <si>
    <t>72/2020</t>
  </si>
  <si>
    <t>3/95</t>
  </si>
  <si>
    <t>8B00895274</t>
  </si>
  <si>
    <t>20/2020-DAC-NC</t>
  </si>
  <si>
    <t>dal 12/11/2020 al 14/12/2020</t>
  </si>
  <si>
    <t>BONIFICO BPM 18/12/2020</t>
  </si>
  <si>
    <t>PAGATO 22/12/2020</t>
  </si>
  <si>
    <t>dal 21/12/2020 al 27/12/2020</t>
  </si>
  <si>
    <t>1473</t>
  </si>
  <si>
    <t>da rifiutare</t>
  </si>
  <si>
    <t>Omessa indicazione CIG</t>
  </si>
  <si>
    <t>da accettare</t>
  </si>
  <si>
    <t>0538</t>
  </si>
  <si>
    <t>0537</t>
  </si>
  <si>
    <t>FC0003483-0</t>
  </si>
  <si>
    <t>83/2020</t>
  </si>
  <si>
    <t>82/2020</t>
  </si>
  <si>
    <t>20201215PA</t>
  </si>
  <si>
    <t>??? utenza</t>
  </si>
  <si>
    <t>820000295645</t>
  </si>
  <si>
    <t>104</t>
  </si>
  <si>
    <t xml:space="preserve"> ok per pagamento parziale, attendere autorizz. da Dott.ssa Zagni per il saldo (email del 11/08/2020) </t>
  </si>
  <si>
    <t>BONIFICO PARZIALE CREDIT AGRICOLE € 4.000 IN DATA 19/12/2019</t>
  </si>
  <si>
    <t>Da riemettere</t>
  </si>
  <si>
    <t>PAGATO 30/12/2020</t>
  </si>
  <si>
    <t>dal 28/12/2020 al 31/12/2020</t>
  </si>
  <si>
    <t>Vacchelli Elena</t>
  </si>
  <si>
    <t>01428580193</t>
  </si>
  <si>
    <t>75/001</t>
  </si>
  <si>
    <t>Sgroi Marco</t>
  </si>
  <si>
    <t>65</t>
  </si>
  <si>
    <t>A.TEC. SRL</t>
  </si>
  <si>
    <t>01214320192</t>
  </si>
  <si>
    <t>S02202000172</t>
  </si>
  <si>
    <t>212</t>
  </si>
  <si>
    <t>PAGATO 18/12/2020</t>
  </si>
  <si>
    <t>PAGATO 08/01/2021</t>
  </si>
  <si>
    <t>PAGATO 05/03/2021</t>
  </si>
  <si>
    <t>Annullato il debito</t>
  </si>
  <si>
    <t>PAGATO 17/05/2021</t>
  </si>
  <si>
    <t>PAGATO 14/01/2022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</si>
</sst>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6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00339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4">
    <xf numFmtId="0" fontId="0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0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43" fillId="8" borderId="8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59" fillId="32" borderId="0" applyNumberFormat="0" applyBorder="0" applyAlignment="0" applyProtection="0"/>
    <xf numFmtId="0" fontId="62" fillId="0" borderId="0"/>
    <xf numFmtId="164" fontId="62" fillId="0" borderId="0" applyFont="0" applyFill="0" applyBorder="0" applyAlignment="0" applyProtection="0"/>
    <xf numFmtId="0" fontId="62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</cellStyleXfs>
  <cellXfs count="349">
    <xf numFmtId="0" fontId="0" fillId="0" borderId="0" xfId="0"/>
    <xf numFmtId="49" fontId="60" fillId="0" borderId="0" xfId="0" applyNumberFormat="1" applyFont="1"/>
    <xf numFmtId="0" fontId="61" fillId="0" borderId="0" xfId="0" applyFont="1"/>
    <xf numFmtId="0" fontId="63" fillId="0" borderId="0" xfId="42" applyFont="1" applyFill="1" applyAlignment="1">
      <alignment horizontal="center" vertical="center"/>
    </xf>
    <xf numFmtId="0" fontId="64" fillId="0" borderId="0" xfId="42" applyFont="1" applyFill="1" applyAlignment="1">
      <alignment vertical="center"/>
    </xf>
    <xf numFmtId="49" fontId="64" fillId="0" borderId="0" xfId="42" applyNumberFormat="1" applyFont="1" applyFill="1" applyAlignment="1">
      <alignment horizontal="center" vertical="center" wrapText="1"/>
    </xf>
    <xf numFmtId="0" fontId="64" fillId="0" borderId="0" xfId="42" applyFont="1" applyFill="1" applyAlignment="1">
      <alignment horizontal="center" vertical="center" wrapText="1"/>
    </xf>
    <xf numFmtId="164" fontId="64" fillId="0" borderId="0" xfId="43" applyFont="1" applyFill="1" applyAlignment="1">
      <alignment horizontal="center" vertical="center" wrapText="1"/>
    </xf>
    <xf numFmtId="0" fontId="62" fillId="0" borderId="0" xfId="42" applyFill="1" applyAlignment="1">
      <alignment vertical="center"/>
    </xf>
    <xf numFmtId="0" fontId="65" fillId="0" borderId="0" xfId="42" applyFont="1" applyFill="1" applyAlignment="1">
      <alignment vertical="center"/>
    </xf>
    <xf numFmtId="49" fontId="62" fillId="0" borderId="0" xfId="42" applyNumberFormat="1" applyFill="1" applyAlignment="1">
      <alignment horizontal="center" vertical="center"/>
    </xf>
    <xf numFmtId="0" fontId="62" fillId="0" borderId="0" xfId="42" applyFill="1" applyAlignment="1">
      <alignment horizontal="center" vertical="center"/>
    </xf>
    <xf numFmtId="164" fontId="0" fillId="0" borderId="0" xfId="43" applyFont="1" applyFill="1" applyAlignment="1">
      <alignment horizontal="center" vertical="center"/>
    </xf>
    <xf numFmtId="0" fontId="63" fillId="0" borderId="0" xfId="42" applyFont="1" applyFill="1" applyBorder="1" applyAlignment="1">
      <alignment horizontal="center" vertical="center"/>
    </xf>
    <xf numFmtId="0" fontId="62" fillId="0" borderId="0" xfId="42" applyFill="1" applyBorder="1" applyAlignment="1">
      <alignment vertical="center"/>
    </xf>
    <xf numFmtId="49" fontId="62" fillId="0" borderId="0" xfId="42" applyNumberFormat="1" applyFill="1" applyBorder="1" applyAlignment="1">
      <alignment horizontal="center" vertical="center"/>
    </xf>
    <xf numFmtId="0" fontId="62" fillId="0" borderId="0" xfId="42" applyFill="1" applyBorder="1" applyAlignment="1">
      <alignment horizontal="center" vertical="center"/>
    </xf>
    <xf numFmtId="14" fontId="62" fillId="0" borderId="0" xfId="42" applyNumberFormat="1" applyFill="1" applyBorder="1" applyAlignment="1">
      <alignment horizontal="center" vertical="center"/>
    </xf>
    <xf numFmtId="164" fontId="0" fillId="0" borderId="0" xfId="43" applyFont="1" applyFill="1" applyBorder="1" applyAlignment="1">
      <alignment horizontal="center" vertical="center"/>
    </xf>
    <xf numFmtId="0" fontId="65" fillId="0" borderId="0" xfId="42" applyFont="1" applyFill="1" applyBorder="1" applyAlignment="1">
      <alignment vertical="center"/>
    </xf>
    <xf numFmtId="0" fontId="62" fillId="0" borderId="10" xfId="42" applyFill="1" applyBorder="1" applyAlignment="1">
      <alignment vertical="center"/>
    </xf>
    <xf numFmtId="0" fontId="61" fillId="0" borderId="10" xfId="0" applyFont="1" applyBorder="1"/>
    <xf numFmtId="49" fontId="60" fillId="0" borderId="10" xfId="0" applyNumberFormat="1" applyFont="1" applyBorder="1"/>
    <xf numFmtId="0" fontId="62" fillId="0" borderId="10" xfId="42" applyFill="1" applyBorder="1" applyAlignment="1">
      <alignment horizontal="center" vertical="center"/>
    </xf>
    <xf numFmtId="164" fontId="0" fillId="0" borderId="10" xfId="43" applyFont="1" applyFill="1" applyBorder="1" applyAlignment="1">
      <alignment horizontal="center" vertical="center"/>
    </xf>
    <xf numFmtId="0" fontId="65" fillId="0" borderId="10" xfId="42" applyFont="1" applyFill="1" applyBorder="1" applyAlignment="1">
      <alignment vertical="center"/>
    </xf>
    <xf numFmtId="0" fontId="42" fillId="0" borderId="0" xfId="42" applyFont="1" applyFill="1" applyAlignment="1">
      <alignment vertical="center"/>
    </xf>
    <xf numFmtId="0" fontId="41" fillId="0" borderId="0" xfId="42" applyFont="1" applyFill="1" applyAlignment="1">
      <alignment vertical="center"/>
    </xf>
    <xf numFmtId="165" fontId="62" fillId="0" borderId="0" xfId="42" applyNumberFormat="1" applyFill="1" applyAlignment="1">
      <alignment vertical="center"/>
    </xf>
    <xf numFmtId="164" fontId="0" fillId="0" borderId="0" xfId="43" applyFont="1" applyFill="1" applyBorder="1" applyAlignment="1">
      <alignment horizontal="right" vertical="center"/>
    </xf>
    <xf numFmtId="0" fontId="40" fillId="0" borderId="0" xfId="42" applyFont="1" applyFill="1" applyAlignment="1">
      <alignment vertical="center"/>
    </xf>
    <xf numFmtId="49" fontId="60" fillId="33" borderId="0" xfId="0" applyNumberFormat="1" applyFont="1" applyFill="1"/>
    <xf numFmtId="49" fontId="60" fillId="33" borderId="10" xfId="0" applyNumberFormat="1" applyFont="1" applyFill="1" applyBorder="1"/>
    <xf numFmtId="0" fontId="64" fillId="0" borderId="0" xfId="42" applyFont="1" applyFill="1" applyAlignment="1">
      <alignment horizontal="left" vertical="center" wrapText="1"/>
    </xf>
    <xf numFmtId="0" fontId="62" fillId="0" borderId="0" xfId="42" applyFill="1" applyBorder="1" applyAlignment="1">
      <alignment horizontal="left" vertical="center"/>
    </xf>
    <xf numFmtId="164" fontId="62" fillId="0" borderId="0" xfId="42" applyNumberFormat="1" applyFill="1" applyBorder="1" applyAlignment="1">
      <alignment horizontal="left" vertical="center"/>
    </xf>
    <xf numFmtId="0" fontId="62" fillId="0" borderId="0" xfId="42" applyFill="1" applyAlignment="1">
      <alignment horizontal="left" vertical="center"/>
    </xf>
    <xf numFmtId="49" fontId="60" fillId="0" borderId="0" xfId="0" applyNumberFormat="1" applyFont="1"/>
    <xf numFmtId="0" fontId="61" fillId="0" borderId="0" xfId="0" applyFont="1"/>
    <xf numFmtId="0" fontId="38" fillId="0" borderId="0" xfId="45" applyFill="1" applyBorder="1" applyAlignment="1">
      <alignment horizontal="center" vertical="center"/>
    </xf>
    <xf numFmtId="164" fontId="0" fillId="0" borderId="0" xfId="46" applyFont="1" applyFill="1" applyBorder="1" applyAlignment="1">
      <alignment horizontal="center" vertical="center"/>
    </xf>
    <xf numFmtId="0" fontId="61" fillId="0" borderId="10" xfId="0" applyFont="1" applyBorder="1"/>
    <xf numFmtId="49" fontId="60" fillId="0" borderId="10" xfId="0" applyNumberFormat="1" applyFont="1" applyBorder="1"/>
    <xf numFmtId="0" fontId="38" fillId="0" borderId="10" xfId="45" applyFill="1" applyBorder="1" applyAlignment="1">
      <alignment horizontal="center" vertical="center"/>
    </xf>
    <xf numFmtId="164" fontId="0" fillId="0" borderId="10" xfId="46" applyFont="1" applyFill="1" applyBorder="1" applyAlignment="1">
      <alignment horizontal="center" vertical="center"/>
    </xf>
    <xf numFmtId="164" fontId="0" fillId="0" borderId="0" xfId="46" applyFont="1" applyFill="1" applyBorder="1" applyAlignment="1">
      <alignment horizontal="right" vertical="center"/>
    </xf>
    <xf numFmtId="49" fontId="0" fillId="0" borderId="10" xfId="0" applyNumberFormat="1" applyBorder="1"/>
    <xf numFmtId="49" fontId="0" fillId="0" borderId="0" xfId="0" applyNumberFormat="1"/>
    <xf numFmtId="164" fontId="0" fillId="0" borderId="10" xfId="46" applyFont="1" applyFill="1" applyBorder="1" applyAlignment="1">
      <alignment horizontal="right" vertical="center"/>
    </xf>
    <xf numFmtId="49" fontId="60" fillId="0" borderId="0" xfId="0" applyNumberFormat="1" applyFont="1" applyBorder="1"/>
    <xf numFmtId="49" fontId="60" fillId="0" borderId="0" xfId="0" applyNumberFormat="1" applyFont="1"/>
    <xf numFmtId="0" fontId="61" fillId="0" borderId="0" xfId="0" applyFont="1"/>
    <xf numFmtId="0" fontId="37" fillId="0" borderId="0" xfId="48" applyFill="1" applyBorder="1" applyAlignment="1">
      <alignment horizontal="center" vertical="center"/>
    </xf>
    <xf numFmtId="164" fontId="0" fillId="0" borderId="0" xfId="49" applyFont="1" applyFill="1" applyBorder="1" applyAlignment="1">
      <alignment horizontal="center" vertical="center"/>
    </xf>
    <xf numFmtId="0" fontId="61" fillId="0" borderId="10" xfId="0" applyFont="1" applyBorder="1"/>
    <xf numFmtId="49" fontId="60" fillId="0" borderId="10" xfId="0" applyNumberFormat="1" applyFont="1" applyBorder="1"/>
    <xf numFmtId="164" fontId="0" fillId="0" borderId="10" xfId="49" applyFont="1" applyFill="1" applyBorder="1" applyAlignment="1">
      <alignment horizontal="center" vertical="center"/>
    </xf>
    <xf numFmtId="164" fontId="0" fillId="0" borderId="0" xfId="49" applyFont="1" applyFill="1" applyBorder="1" applyAlignment="1">
      <alignment horizontal="right" vertical="center"/>
    </xf>
    <xf numFmtId="49" fontId="0" fillId="0" borderId="10" xfId="0" applyNumberFormat="1" applyBorder="1"/>
    <xf numFmtId="164" fontId="0" fillId="0" borderId="10" xfId="49" applyFont="1" applyFill="1" applyBorder="1" applyAlignment="1">
      <alignment horizontal="right" vertical="center"/>
    </xf>
    <xf numFmtId="0" fontId="37" fillId="0" borderId="10" xfId="48" applyFont="1" applyFill="1" applyBorder="1" applyAlignment="1">
      <alignment horizontal="center" vertical="center"/>
    </xf>
    <xf numFmtId="0" fontId="0" fillId="0" borderId="0" xfId="0"/>
    <xf numFmtId="49" fontId="60" fillId="0" borderId="0" xfId="0" applyNumberFormat="1" applyFont="1"/>
    <xf numFmtId="0" fontId="61" fillId="0" borderId="0" xfId="0" applyFont="1"/>
    <xf numFmtId="0" fontId="37" fillId="0" borderId="0" xfId="48" applyFill="1" applyBorder="1" applyAlignment="1">
      <alignment horizontal="center" vertical="center"/>
    </xf>
    <xf numFmtId="164" fontId="0" fillId="0" borderId="0" xfId="49" applyFont="1" applyFill="1" applyBorder="1" applyAlignment="1">
      <alignment horizontal="center" vertical="center"/>
    </xf>
    <xf numFmtId="0" fontId="37" fillId="0" borderId="10" xfId="48" applyFill="1" applyBorder="1" applyAlignment="1">
      <alignment vertical="center"/>
    </xf>
    <xf numFmtId="0" fontId="61" fillId="0" borderId="10" xfId="0" applyFont="1" applyBorder="1"/>
    <xf numFmtId="49" fontId="60" fillId="0" borderId="10" xfId="0" applyNumberFormat="1" applyFont="1" applyBorder="1"/>
    <xf numFmtId="0" fontId="37" fillId="0" borderId="10" xfId="48" applyFill="1" applyBorder="1" applyAlignment="1">
      <alignment horizontal="center" vertical="center"/>
    </xf>
    <xf numFmtId="164" fontId="0" fillId="0" borderId="10" xfId="49" applyFont="1" applyFill="1" applyBorder="1" applyAlignment="1">
      <alignment horizontal="center" vertical="center"/>
    </xf>
    <xf numFmtId="0" fontId="37" fillId="0" borderId="0" xfId="48" applyFont="1" applyFill="1" applyAlignment="1">
      <alignment vertical="center"/>
    </xf>
    <xf numFmtId="164" fontId="0" fillId="0" borderId="0" xfId="49" applyFont="1" applyFill="1" applyBorder="1" applyAlignment="1">
      <alignment horizontal="right" vertical="center"/>
    </xf>
    <xf numFmtId="49" fontId="60" fillId="0" borderId="0" xfId="0" applyNumberFormat="1" applyFont="1" applyBorder="1"/>
    <xf numFmtId="49" fontId="0" fillId="33" borderId="10" xfId="0" applyNumberFormat="1" applyFill="1" applyBorder="1"/>
    <xf numFmtId="49" fontId="0" fillId="33" borderId="0" xfId="0" applyNumberFormat="1" applyFill="1"/>
    <xf numFmtId="164" fontId="0" fillId="0" borderId="11" xfId="43" applyFont="1" applyFill="1" applyBorder="1" applyAlignment="1">
      <alignment horizontal="center" vertical="center"/>
    </xf>
    <xf numFmtId="164" fontId="0" fillId="0" borderId="11" xfId="52" applyFont="1" applyFill="1" applyBorder="1" applyAlignment="1">
      <alignment horizontal="center" vertical="center"/>
    </xf>
    <xf numFmtId="0" fontId="36" fillId="0" borderId="11" xfId="51" applyFill="1" applyBorder="1" applyAlignment="1">
      <alignment horizontal="center" vertical="center"/>
    </xf>
    <xf numFmtId="49" fontId="60" fillId="0" borderId="11" xfId="0" applyNumberFormat="1" applyFont="1" applyBorder="1"/>
    <xf numFmtId="14" fontId="62" fillId="0" borderId="11" xfId="42" applyNumberFormat="1" applyFill="1" applyBorder="1" applyAlignment="1">
      <alignment horizontal="center" vertical="center"/>
    </xf>
    <xf numFmtId="0" fontId="36" fillId="0" borderId="11" xfId="51" applyFont="1" applyFill="1" applyBorder="1" applyAlignment="1">
      <alignment vertical="center"/>
    </xf>
    <xf numFmtId="0" fontId="0" fillId="0" borderId="0" xfId="0"/>
    <xf numFmtId="49" fontId="60" fillId="0" borderId="0" xfId="0" applyNumberFormat="1" applyFont="1"/>
    <xf numFmtId="0" fontId="36" fillId="0" borderId="0" xfId="51" applyFill="1" applyBorder="1" applyAlignment="1">
      <alignment horizontal="center" vertical="center"/>
    </xf>
    <xf numFmtId="164" fontId="0" fillId="0" borderId="0" xfId="52" applyFont="1" applyFill="1" applyBorder="1" applyAlignment="1">
      <alignment horizontal="center" vertical="center"/>
    </xf>
    <xf numFmtId="0" fontId="36" fillId="0" borderId="10" xfId="51" applyFill="1" applyBorder="1" applyAlignment="1">
      <alignment vertical="center"/>
    </xf>
    <xf numFmtId="49" fontId="60" fillId="0" borderId="10" xfId="0" applyNumberFormat="1" applyFont="1" applyBorder="1"/>
    <xf numFmtId="0" fontId="36" fillId="0" borderId="10" xfId="51" applyFill="1" applyBorder="1" applyAlignment="1">
      <alignment horizontal="center" vertical="center"/>
    </xf>
    <xf numFmtId="164" fontId="0" fillId="0" borderId="10" xfId="52" applyFont="1" applyFill="1" applyBorder="1" applyAlignment="1">
      <alignment horizontal="center" vertical="center"/>
    </xf>
    <xf numFmtId="0" fontId="36" fillId="0" borderId="0" xfId="51" applyFont="1" applyFill="1" applyAlignment="1">
      <alignment vertical="center"/>
    </xf>
    <xf numFmtId="49" fontId="60" fillId="0" borderId="0" xfId="0" applyNumberFormat="1" applyFont="1" applyBorder="1"/>
    <xf numFmtId="0" fontId="36" fillId="0" borderId="0" xfId="51" applyFont="1" applyFill="1" applyBorder="1" applyAlignment="1">
      <alignment horizontal="center" vertical="center"/>
    </xf>
    <xf numFmtId="0" fontId="0" fillId="0" borderId="0" xfId="0"/>
    <xf numFmtId="49" fontId="60" fillId="0" borderId="0" xfId="0" applyNumberFormat="1" applyFont="1"/>
    <xf numFmtId="0" fontId="36" fillId="0" borderId="0" xfId="51" applyFill="1" applyBorder="1" applyAlignment="1">
      <alignment horizontal="center" vertical="center"/>
    </xf>
    <xf numFmtId="164" fontId="0" fillId="0" borderId="0" xfId="52" applyFont="1" applyFill="1" applyBorder="1" applyAlignment="1">
      <alignment horizontal="center" vertical="center"/>
    </xf>
    <xf numFmtId="49" fontId="60" fillId="0" borderId="0" xfId="0" applyNumberFormat="1" applyFont="1" applyBorder="1"/>
    <xf numFmtId="0" fontId="36" fillId="0" borderId="0" xfId="51" applyFont="1" applyFill="1" applyBorder="1" applyAlignment="1">
      <alignment horizontal="center" vertical="center"/>
    </xf>
    <xf numFmtId="49" fontId="60" fillId="33" borderId="11" xfId="0" applyNumberFormat="1" applyFont="1" applyFill="1" applyBorder="1"/>
    <xf numFmtId="0" fontId="0" fillId="0" borderId="0" xfId="0"/>
    <xf numFmtId="165" fontId="64" fillId="0" borderId="0" xfId="55" applyNumberFormat="1" applyFont="1" applyFill="1" applyAlignment="1">
      <alignment horizontal="center" vertical="center" wrapText="1"/>
    </xf>
    <xf numFmtId="165" fontId="35" fillId="0" borderId="0" xfId="54" applyNumberFormat="1" applyFill="1" applyAlignment="1">
      <alignment vertical="center"/>
    </xf>
    <xf numFmtId="165" fontId="35" fillId="0" borderId="10" xfId="54" applyNumberFormat="1" applyFill="1" applyBorder="1" applyAlignment="1">
      <alignment vertical="center"/>
    </xf>
    <xf numFmtId="164" fontId="35" fillId="0" borderId="0" xfId="54" applyNumberFormat="1" applyFill="1" applyAlignment="1">
      <alignment vertical="center"/>
    </xf>
    <xf numFmtId="164" fontId="35" fillId="0" borderId="10" xfId="54" applyNumberFormat="1" applyFill="1" applyBorder="1" applyAlignment="1">
      <alignment vertical="center"/>
    </xf>
    <xf numFmtId="49" fontId="60" fillId="33" borderId="0" xfId="0" applyNumberFormat="1" applyFont="1" applyFill="1" applyBorder="1"/>
    <xf numFmtId="0" fontId="33" fillId="0" borderId="11" xfId="57" applyFont="1" applyFill="1" applyBorder="1" applyAlignment="1">
      <alignment vertical="center"/>
    </xf>
    <xf numFmtId="164" fontId="60" fillId="0" borderId="11" xfId="58" applyFont="1" applyFill="1" applyBorder="1" applyAlignment="1">
      <alignment horizontal="center" vertical="center"/>
    </xf>
    <xf numFmtId="0" fontId="60" fillId="33" borderId="11" xfId="0" applyFont="1" applyFill="1" applyBorder="1"/>
    <xf numFmtId="0" fontId="60" fillId="0" borderId="11" xfId="57" applyFont="1" applyFill="1" applyBorder="1" applyAlignment="1">
      <alignment horizontal="center" vertical="center"/>
    </xf>
    <xf numFmtId="0" fontId="0" fillId="0" borderId="0" xfId="0"/>
    <xf numFmtId="49" fontId="60" fillId="0" borderId="0" xfId="0" applyNumberFormat="1" applyFont="1"/>
    <xf numFmtId="49" fontId="60" fillId="0" borderId="0" xfId="0" applyNumberFormat="1" applyFont="1" applyBorder="1"/>
    <xf numFmtId="164" fontId="60" fillId="0" borderId="0" xfId="58" applyFont="1" applyFill="1" applyBorder="1" applyAlignment="1">
      <alignment horizontal="center" vertical="center"/>
    </xf>
    <xf numFmtId="49" fontId="60" fillId="0" borderId="0" xfId="57" applyNumberFormat="1" applyFont="1" applyFill="1" applyAlignment="1">
      <alignment horizontal="left" vertical="center"/>
    </xf>
    <xf numFmtId="0" fontId="60" fillId="0" borderId="0" xfId="57" applyFont="1" applyFill="1" applyBorder="1" applyAlignment="1">
      <alignment horizontal="center" vertical="center"/>
    </xf>
    <xf numFmtId="165" fontId="33" fillId="0" borderId="0" xfId="57" applyNumberFormat="1" applyFill="1" applyAlignment="1">
      <alignment vertical="center"/>
    </xf>
    <xf numFmtId="0" fontId="62" fillId="0" borderId="11" xfId="42" applyFill="1" applyBorder="1" applyAlignment="1">
      <alignment horizontal="center" vertical="center"/>
    </xf>
    <xf numFmtId="0" fontId="0" fillId="0" borderId="11" xfId="0" applyBorder="1"/>
    <xf numFmtId="49" fontId="62" fillId="0" borderId="11" xfId="42" applyNumberFormat="1" applyFill="1" applyBorder="1" applyAlignment="1">
      <alignment horizontal="center" vertical="center"/>
    </xf>
    <xf numFmtId="0" fontId="62" fillId="0" borderId="11" xfId="42" applyFill="1" applyBorder="1" applyAlignment="1">
      <alignment vertical="center"/>
    </xf>
    <xf numFmtId="0" fontId="60" fillId="0" borderId="11" xfId="63" applyFont="1" applyFill="1" applyBorder="1" applyAlignment="1">
      <alignment horizontal="center" vertical="center"/>
    </xf>
    <xf numFmtId="0" fontId="60" fillId="0" borderId="11" xfId="63" applyFont="1" applyFill="1" applyBorder="1" applyAlignment="1">
      <alignment vertical="center"/>
    </xf>
    <xf numFmtId="165" fontId="62" fillId="0" borderId="11" xfId="42" applyNumberFormat="1" applyFill="1" applyBorder="1" applyAlignment="1">
      <alignment vertical="center"/>
    </xf>
    <xf numFmtId="0" fontId="62" fillId="33" borderId="0" xfId="42" applyFill="1" applyBorder="1" applyAlignment="1">
      <alignment vertical="center"/>
    </xf>
    <xf numFmtId="164" fontId="60" fillId="0" borderId="11" xfId="64" applyFont="1" applyFill="1" applyBorder="1" applyAlignment="1">
      <alignment horizontal="center" vertical="center"/>
    </xf>
    <xf numFmtId="0" fontId="0" fillId="0" borderId="0" xfId="0"/>
    <xf numFmtId="49" fontId="60" fillId="0" borderId="0" xfId="0" applyNumberFormat="1" applyFont="1"/>
    <xf numFmtId="0" fontId="61" fillId="0" borderId="0" xfId="0" applyFont="1"/>
    <xf numFmtId="0" fontId="60" fillId="0" borderId="0" xfId="63" applyFont="1" applyFill="1" applyBorder="1" applyAlignment="1">
      <alignment horizontal="center" vertical="center"/>
    </xf>
    <xf numFmtId="164" fontId="43" fillId="0" borderId="0" xfId="64" applyFont="1" applyFill="1" applyBorder="1" applyAlignment="1">
      <alignment horizontal="center" vertical="center"/>
    </xf>
    <xf numFmtId="0" fontId="62" fillId="33" borderId="11" xfId="42" applyFill="1" applyBorder="1" applyAlignment="1">
      <alignment vertical="center"/>
    </xf>
    <xf numFmtId="165" fontId="33" fillId="0" borderId="11" xfId="57" applyNumberFormat="1" applyFill="1" applyBorder="1" applyAlignment="1">
      <alignment vertical="center"/>
    </xf>
    <xf numFmtId="4" fontId="0" fillId="0" borderId="0" xfId="0" applyNumberFormat="1"/>
    <xf numFmtId="0" fontId="60" fillId="0" borderId="11" xfId="69" applyFont="1" applyFill="1" applyBorder="1" applyAlignment="1">
      <alignment vertical="center"/>
    </xf>
    <xf numFmtId="164" fontId="60" fillId="34" borderId="11" xfId="70" applyFont="1" applyFill="1" applyBorder="1" applyAlignment="1">
      <alignment horizontal="center" vertical="center"/>
    </xf>
    <xf numFmtId="0" fontId="67" fillId="0" borderId="11" xfId="69" applyFont="1" applyFill="1" applyBorder="1" applyAlignment="1">
      <alignment vertical="center"/>
    </xf>
    <xf numFmtId="49" fontId="60" fillId="34" borderId="11" xfId="0" applyNumberFormat="1" applyFont="1" applyFill="1" applyBorder="1"/>
    <xf numFmtId="0" fontId="0" fillId="0" borderId="0" xfId="0"/>
    <xf numFmtId="49" fontId="60" fillId="0" borderId="0" xfId="0" applyNumberFormat="1" applyFont="1"/>
    <xf numFmtId="49" fontId="60" fillId="0" borderId="10" xfId="0" applyNumberFormat="1" applyFont="1" applyBorder="1"/>
    <xf numFmtId="0" fontId="60" fillId="0" borderId="0" xfId="0" applyFont="1"/>
    <xf numFmtId="164" fontId="60" fillId="0" borderId="0" xfId="70" applyFont="1" applyFill="1" applyBorder="1" applyAlignment="1">
      <alignment horizontal="center" vertical="center"/>
    </xf>
    <xf numFmtId="0" fontId="60" fillId="0" borderId="0" xfId="69" applyFont="1" applyFill="1" applyBorder="1" applyAlignment="1">
      <alignment horizontal="center" vertical="center"/>
    </xf>
    <xf numFmtId="0" fontId="60" fillId="0" borderId="10" xfId="69" applyFont="1" applyFill="1" applyBorder="1" applyAlignment="1">
      <alignment horizontal="center" vertical="center"/>
    </xf>
    <xf numFmtId="0" fontId="60" fillId="0" borderId="0" xfId="69" applyFont="1" applyFill="1" applyBorder="1" applyAlignment="1">
      <alignment vertical="center"/>
    </xf>
    <xf numFmtId="0" fontId="67" fillId="0" borderId="0" xfId="69" applyFont="1" applyFill="1" applyBorder="1" applyAlignment="1">
      <alignment vertical="center"/>
    </xf>
    <xf numFmtId="165" fontId="60" fillId="0" borderId="0" xfId="69" applyNumberFormat="1" applyFont="1" applyFill="1" applyAlignment="1">
      <alignment vertical="center"/>
    </xf>
    <xf numFmtId="0" fontId="60" fillId="0" borderId="10" xfId="69" applyFont="1" applyFill="1" applyBorder="1" applyAlignment="1">
      <alignment vertical="center"/>
    </xf>
    <xf numFmtId="165" fontId="60" fillId="0" borderId="10" xfId="69" applyNumberFormat="1" applyFont="1" applyFill="1" applyBorder="1" applyAlignment="1">
      <alignment vertical="center"/>
    </xf>
    <xf numFmtId="165" fontId="60" fillId="0" borderId="11" xfId="69" applyNumberFormat="1" applyFont="1" applyFill="1" applyBorder="1" applyAlignment="1">
      <alignment vertical="center"/>
    </xf>
    <xf numFmtId="164" fontId="60" fillId="0" borderId="0" xfId="70" applyFont="1" applyFill="1" applyBorder="1" applyAlignment="1">
      <alignment horizontal="right" vertical="center"/>
    </xf>
    <xf numFmtId="164" fontId="60" fillId="0" borderId="10" xfId="70" applyFont="1" applyFill="1" applyBorder="1" applyAlignment="1">
      <alignment horizontal="right" vertical="center"/>
    </xf>
    <xf numFmtId="49" fontId="60" fillId="34" borderId="0" xfId="0" applyNumberFormat="1" applyFont="1" applyFill="1"/>
    <xf numFmtId="164" fontId="60" fillId="34" borderId="0" xfId="70" applyFont="1" applyFill="1" applyBorder="1" applyAlignment="1">
      <alignment horizontal="center" vertical="center"/>
    </xf>
    <xf numFmtId="0" fontId="60" fillId="34" borderId="0" xfId="0" applyFont="1" applyFill="1"/>
    <xf numFmtId="164" fontId="60" fillId="34" borderId="0" xfId="70" applyFont="1" applyFill="1" applyBorder="1" applyAlignment="1">
      <alignment horizontal="right" vertical="center"/>
    </xf>
    <xf numFmtId="49" fontId="60" fillId="0" borderId="11" xfId="0" applyNumberFormat="1" applyFont="1" applyFill="1" applyBorder="1"/>
    <xf numFmtId="0" fontId="60" fillId="0" borderId="11" xfId="69" applyFont="1" applyFill="1" applyBorder="1" applyAlignment="1">
      <alignment horizontal="center" vertical="center"/>
    </xf>
    <xf numFmtId="164" fontId="60" fillId="0" borderId="11" xfId="70" applyFont="1" applyFill="1" applyBorder="1" applyAlignment="1">
      <alignment horizontal="center" vertical="center"/>
    </xf>
    <xf numFmtId="49" fontId="60" fillId="0" borderId="0" xfId="0" applyNumberFormat="1" applyFont="1" applyFill="1"/>
    <xf numFmtId="4" fontId="60" fillId="0" borderId="0" xfId="0" applyNumberFormat="1" applyFont="1" applyFill="1"/>
    <xf numFmtId="49" fontId="60" fillId="0" borderId="10" xfId="0" applyNumberFormat="1" applyFont="1" applyFill="1" applyBorder="1"/>
    <xf numFmtId="4" fontId="60" fillId="0" borderId="10" xfId="0" applyNumberFormat="1" applyFont="1" applyFill="1" applyBorder="1"/>
    <xf numFmtId="165" fontId="66" fillId="0" borderId="0" xfId="54" applyNumberFormat="1" applyFont="1" applyFill="1" applyAlignment="1">
      <alignment vertical="center"/>
    </xf>
    <xf numFmtId="0" fontId="61" fillId="0" borderId="0" xfId="42" applyFont="1" applyFill="1" applyBorder="1" applyAlignment="1">
      <alignment vertical="center"/>
    </xf>
    <xf numFmtId="49" fontId="60" fillId="0" borderId="0" xfId="0" applyNumberFormat="1" applyFont="1" applyAlignment="1">
      <alignment horizontal="center"/>
    </xf>
    <xf numFmtId="164" fontId="60" fillId="0" borderId="0" xfId="43" applyFont="1" applyFill="1" applyBorder="1" applyAlignment="1">
      <alignment horizontal="center" vertical="center"/>
    </xf>
    <xf numFmtId="164" fontId="60" fillId="0" borderId="0" xfId="42" applyNumberFormat="1" applyFont="1" applyFill="1" applyBorder="1" applyAlignment="1">
      <alignment vertical="center"/>
    </xf>
    <xf numFmtId="165" fontId="60" fillId="0" borderId="0" xfId="42" applyNumberFormat="1" applyFont="1" applyFill="1" applyAlignment="1">
      <alignment vertical="center"/>
    </xf>
    <xf numFmtId="0" fontId="60" fillId="0" borderId="0" xfId="42" applyFont="1" applyFill="1" applyAlignment="1">
      <alignment vertical="center"/>
    </xf>
    <xf numFmtId="0" fontId="60" fillId="0" borderId="0" xfId="42" applyFont="1" applyFill="1" applyBorder="1" applyAlignment="1">
      <alignment horizontal="center" vertical="center"/>
    </xf>
    <xf numFmtId="49" fontId="60" fillId="0" borderId="0" xfId="0" applyNumberFormat="1" applyFont="1" applyBorder="1" applyAlignment="1">
      <alignment horizontal="center"/>
    </xf>
    <xf numFmtId="164" fontId="60" fillId="0" borderId="0" xfId="43" applyFont="1" applyFill="1" applyBorder="1" applyAlignment="1">
      <alignment horizontal="right" vertical="center"/>
    </xf>
    <xf numFmtId="0" fontId="60" fillId="0" borderId="10" xfId="42" applyFont="1" applyFill="1" applyBorder="1" applyAlignment="1">
      <alignment vertical="center"/>
    </xf>
    <xf numFmtId="0" fontId="61" fillId="0" borderId="10" xfId="42" applyFont="1" applyFill="1" applyBorder="1" applyAlignment="1">
      <alignment vertical="center"/>
    </xf>
    <xf numFmtId="49" fontId="60" fillId="0" borderId="10" xfId="42" applyNumberFormat="1" applyFont="1" applyFill="1" applyBorder="1" applyAlignment="1">
      <alignment horizontal="left" vertical="center"/>
    </xf>
    <xf numFmtId="0" fontId="60" fillId="0" borderId="10" xfId="42" applyFont="1" applyFill="1" applyBorder="1" applyAlignment="1">
      <alignment horizontal="center" vertical="center"/>
    </xf>
    <xf numFmtId="14" fontId="60" fillId="0" borderId="10" xfId="42" applyNumberFormat="1" applyFont="1" applyFill="1" applyBorder="1" applyAlignment="1">
      <alignment horizontal="left" vertical="center"/>
    </xf>
    <xf numFmtId="164" fontId="60" fillId="0" borderId="10" xfId="43" applyFont="1" applyFill="1" applyBorder="1" applyAlignment="1">
      <alignment horizontal="center" vertical="center"/>
    </xf>
    <xf numFmtId="164" fontId="60" fillId="0" borderId="10" xfId="42" applyNumberFormat="1" applyFont="1" applyFill="1" applyBorder="1" applyAlignment="1">
      <alignment vertical="center"/>
    </xf>
    <xf numFmtId="165" fontId="60" fillId="0" borderId="10" xfId="42" applyNumberFormat="1" applyFont="1" applyFill="1" applyBorder="1" applyAlignment="1">
      <alignment vertical="center"/>
    </xf>
    <xf numFmtId="0" fontId="60" fillId="0" borderId="11" xfId="42" applyFont="1" applyFill="1" applyBorder="1" applyAlignment="1">
      <alignment vertical="center"/>
    </xf>
    <xf numFmtId="0" fontId="61" fillId="0" borderId="11" xfId="42" applyFont="1" applyFill="1" applyBorder="1" applyAlignment="1">
      <alignment vertical="center"/>
    </xf>
    <xf numFmtId="49" fontId="60" fillId="0" borderId="11" xfId="0" applyNumberFormat="1" applyFont="1" applyBorder="1" applyAlignment="1">
      <alignment horizontal="center"/>
    </xf>
    <xf numFmtId="164" fontId="60" fillId="0" borderId="11" xfId="43" applyFont="1" applyFill="1" applyBorder="1" applyAlignment="1">
      <alignment horizontal="center" vertical="center"/>
    </xf>
    <xf numFmtId="164" fontId="60" fillId="0" borderId="11" xfId="42" applyNumberFormat="1" applyFont="1" applyFill="1" applyBorder="1" applyAlignment="1">
      <alignment vertical="center"/>
    </xf>
    <xf numFmtId="165" fontId="60" fillId="0" borderId="11" xfId="42" applyNumberFormat="1" applyFont="1" applyFill="1" applyBorder="1" applyAlignment="1">
      <alignment vertical="center"/>
    </xf>
    <xf numFmtId="165" fontId="60" fillId="0" borderId="0" xfId="75" applyNumberFormat="1" applyFont="1" applyFill="1" applyAlignment="1">
      <alignment vertical="center"/>
    </xf>
    <xf numFmtId="165" fontId="60" fillId="0" borderId="10" xfId="75" applyNumberFormat="1" applyFont="1" applyFill="1" applyBorder="1" applyAlignment="1">
      <alignment vertical="center"/>
    </xf>
    <xf numFmtId="0" fontId="25" fillId="33" borderId="0" xfId="42" applyFont="1" applyFill="1" applyBorder="1" applyAlignment="1">
      <alignment vertical="center"/>
    </xf>
    <xf numFmtId="0" fontId="62" fillId="33" borderId="10" xfId="42" applyFill="1" applyBorder="1" applyAlignment="1">
      <alignment vertical="center"/>
    </xf>
    <xf numFmtId="0" fontId="0" fillId="0" borderId="0" xfId="0"/>
    <xf numFmtId="49" fontId="60" fillId="0" borderId="0" xfId="0" applyNumberFormat="1" applyFont="1"/>
    <xf numFmtId="49" fontId="60" fillId="0" borderId="10" xfId="0" applyNumberFormat="1" applyFont="1" applyBorder="1"/>
    <xf numFmtId="49" fontId="60" fillId="0" borderId="0" xfId="0" applyNumberFormat="1" applyFont="1" applyBorder="1"/>
    <xf numFmtId="164" fontId="60" fillId="0" borderId="0" xfId="79" applyFont="1" applyFill="1" applyBorder="1" applyAlignment="1">
      <alignment horizontal="center" vertical="center"/>
    </xf>
    <xf numFmtId="0" fontId="60" fillId="0" borderId="0" xfId="78" applyFont="1" applyFill="1" applyBorder="1" applyAlignment="1">
      <alignment horizontal="center" vertical="center"/>
    </xf>
    <xf numFmtId="0" fontId="60" fillId="0" borderId="10" xfId="78" applyFont="1" applyFill="1" applyBorder="1" applyAlignment="1">
      <alignment horizontal="center" vertical="center"/>
    </xf>
    <xf numFmtId="164" fontId="60" fillId="0" borderId="10" xfId="79" applyFont="1" applyFill="1" applyBorder="1" applyAlignment="1">
      <alignment horizontal="center" vertical="center"/>
    </xf>
    <xf numFmtId="0" fontId="60" fillId="0" borderId="0" xfId="78" applyFont="1" applyFill="1" applyAlignment="1">
      <alignment vertical="center"/>
    </xf>
    <xf numFmtId="0" fontId="60" fillId="0" borderId="0" xfId="78" applyFont="1" applyFill="1" applyBorder="1" applyAlignment="1">
      <alignment vertical="center"/>
    </xf>
    <xf numFmtId="165" fontId="60" fillId="0" borderId="0" xfId="78" applyNumberFormat="1" applyFont="1" applyFill="1" applyAlignment="1">
      <alignment vertical="center"/>
    </xf>
    <xf numFmtId="0" fontId="60" fillId="0" borderId="10" xfId="78" applyFont="1" applyFill="1" applyBorder="1" applyAlignment="1">
      <alignment vertical="center"/>
    </xf>
    <xf numFmtId="165" fontId="60" fillId="0" borderId="10" xfId="78" applyNumberFormat="1" applyFont="1" applyFill="1" applyBorder="1" applyAlignment="1">
      <alignment vertical="center"/>
    </xf>
    <xf numFmtId="164" fontId="60" fillId="0" borderId="0" xfId="78" applyNumberFormat="1" applyFont="1" applyFill="1" applyBorder="1" applyAlignment="1">
      <alignment vertical="center"/>
    </xf>
    <xf numFmtId="4" fontId="60" fillId="0" borderId="0" xfId="0" applyNumberFormat="1" applyFont="1"/>
    <xf numFmtId="49" fontId="60" fillId="0" borderId="0" xfId="0" applyNumberFormat="1" applyFont="1" applyAlignment="1">
      <alignment horizontal="center"/>
    </xf>
    <xf numFmtId="164" fontId="60" fillId="0" borderId="0" xfId="79" applyFont="1" applyFill="1" applyBorder="1" applyAlignment="1">
      <alignment horizontal="right" vertical="center"/>
    </xf>
    <xf numFmtId="0" fontId="61" fillId="0" borderId="0" xfId="78" applyFont="1" applyFill="1" applyBorder="1" applyAlignment="1">
      <alignment vertical="center"/>
    </xf>
    <xf numFmtId="49" fontId="60" fillId="0" borderId="0" xfId="0" applyNumberFormat="1" applyFont="1" applyBorder="1" applyAlignment="1">
      <alignment horizontal="center"/>
    </xf>
    <xf numFmtId="0" fontId="61" fillId="0" borderId="10" xfId="78" applyFont="1" applyFill="1" applyBorder="1" applyAlignment="1">
      <alignment vertical="center"/>
    </xf>
    <xf numFmtId="49" fontId="60" fillId="0" borderId="0" xfId="0" applyNumberFormat="1" applyFont="1" applyFill="1"/>
    <xf numFmtId="49" fontId="60" fillId="0" borderId="0" xfId="0" applyNumberFormat="1" applyFont="1" applyFill="1" applyAlignment="1">
      <alignment horizontal="center"/>
    </xf>
    <xf numFmtId="165" fontId="60" fillId="0" borderId="0" xfId="78" applyNumberFormat="1" applyFont="1" applyFill="1" applyAlignment="1">
      <alignment horizontal="right" vertical="center"/>
    </xf>
    <xf numFmtId="0" fontId="0" fillId="0" borderId="0" xfId="0"/>
    <xf numFmtId="49" fontId="60" fillId="0" borderId="0" xfId="0" applyNumberFormat="1" applyFont="1"/>
    <xf numFmtId="49" fontId="60" fillId="0" borderId="10" xfId="0" applyNumberFormat="1" applyFont="1" applyBorder="1"/>
    <xf numFmtId="49" fontId="60" fillId="0" borderId="0" xfId="0" applyNumberFormat="1" applyFont="1" applyBorder="1"/>
    <xf numFmtId="164" fontId="60" fillId="0" borderId="0" xfId="82" applyFont="1" applyFill="1" applyBorder="1" applyAlignment="1">
      <alignment horizontal="center" vertical="center"/>
    </xf>
    <xf numFmtId="0" fontId="60" fillId="0" borderId="0" xfId="81" applyFont="1" applyFill="1" applyBorder="1" applyAlignment="1">
      <alignment horizontal="center" vertical="center"/>
    </xf>
    <xf numFmtId="0" fontId="60" fillId="0" borderId="10" xfId="81" applyFont="1" applyFill="1" applyBorder="1" applyAlignment="1">
      <alignment horizontal="center" vertical="center"/>
    </xf>
    <xf numFmtId="164" fontId="60" fillId="0" borderId="10" xfId="82" applyFont="1" applyFill="1" applyBorder="1" applyAlignment="1">
      <alignment horizontal="center" vertical="center"/>
    </xf>
    <xf numFmtId="0" fontId="60" fillId="0" borderId="0" xfId="81" applyFont="1" applyFill="1" applyAlignment="1">
      <alignment vertical="center"/>
    </xf>
    <xf numFmtId="0" fontId="60" fillId="0" borderId="0" xfId="81" applyFont="1" applyFill="1" applyBorder="1" applyAlignment="1">
      <alignment vertical="center"/>
    </xf>
    <xf numFmtId="165" fontId="60" fillId="0" borderId="0" xfId="81" applyNumberFormat="1" applyFont="1" applyFill="1" applyAlignment="1">
      <alignment vertical="center"/>
    </xf>
    <xf numFmtId="0" fontId="60" fillId="0" borderId="10" xfId="81" applyFont="1" applyFill="1" applyBorder="1" applyAlignment="1">
      <alignment vertical="center"/>
    </xf>
    <xf numFmtId="0" fontId="67" fillId="0" borderId="10" xfId="81" applyFont="1" applyFill="1" applyBorder="1" applyAlignment="1">
      <alignment vertical="center"/>
    </xf>
    <xf numFmtId="165" fontId="60" fillId="0" borderId="10" xfId="81" applyNumberFormat="1" applyFont="1" applyFill="1" applyBorder="1" applyAlignment="1">
      <alignment vertical="center"/>
    </xf>
    <xf numFmtId="164" fontId="60" fillId="0" borderId="0" xfId="81" applyNumberFormat="1" applyFont="1" applyFill="1" applyBorder="1" applyAlignment="1">
      <alignment vertical="center"/>
    </xf>
    <xf numFmtId="49" fontId="60" fillId="0" borderId="0" xfId="0" applyNumberFormat="1" applyFont="1" applyAlignment="1">
      <alignment horizontal="center"/>
    </xf>
    <xf numFmtId="0" fontId="61" fillId="0" borderId="0" xfId="81" applyFont="1" applyFill="1" applyBorder="1" applyAlignment="1">
      <alignment vertical="center"/>
    </xf>
    <xf numFmtId="0" fontId="61" fillId="0" borderId="10" xfId="81" applyFont="1" applyFill="1" applyBorder="1" applyAlignment="1">
      <alignment vertical="center"/>
    </xf>
    <xf numFmtId="49" fontId="60" fillId="0" borderId="10" xfId="81" applyNumberFormat="1" applyFont="1" applyFill="1" applyBorder="1" applyAlignment="1">
      <alignment horizontal="left" vertical="center"/>
    </xf>
    <xf numFmtId="14" fontId="60" fillId="0" borderId="10" xfId="81" applyNumberFormat="1" applyFont="1" applyFill="1" applyBorder="1" applyAlignment="1">
      <alignment horizontal="left" vertical="center"/>
    </xf>
    <xf numFmtId="14" fontId="60" fillId="0" borderId="0" xfId="81" applyNumberFormat="1" applyFont="1" applyFill="1" applyBorder="1" applyAlignment="1">
      <alignment horizontal="left" vertical="center"/>
    </xf>
    <xf numFmtId="49" fontId="60" fillId="0" borderId="0" xfId="81" applyNumberFormat="1" applyFont="1" applyFill="1" applyBorder="1" applyAlignment="1">
      <alignment horizontal="left" vertical="center"/>
    </xf>
    <xf numFmtId="0" fontId="0" fillId="0" borderId="0" xfId="0"/>
    <xf numFmtId="49" fontId="60" fillId="0" borderId="0" xfId="0" applyNumberFormat="1" applyFont="1"/>
    <xf numFmtId="49" fontId="60" fillId="0" borderId="0" xfId="0" applyNumberFormat="1" applyFont="1" applyBorder="1"/>
    <xf numFmtId="164" fontId="60" fillId="0" borderId="0" xfId="88" applyFont="1" applyFill="1" applyBorder="1" applyAlignment="1">
      <alignment horizontal="center" vertical="center"/>
    </xf>
    <xf numFmtId="0" fontId="60" fillId="0" borderId="0" xfId="87" applyFont="1" applyFill="1" applyBorder="1" applyAlignment="1">
      <alignment horizontal="center" vertical="center"/>
    </xf>
    <xf numFmtId="0" fontId="60" fillId="0" borderId="0" xfId="87" applyFont="1" applyFill="1" applyAlignment="1">
      <alignment vertical="center"/>
    </xf>
    <xf numFmtId="165" fontId="60" fillId="0" borderId="0" xfId="87" applyNumberFormat="1" applyFont="1" applyFill="1" applyAlignment="1">
      <alignment vertical="center"/>
    </xf>
    <xf numFmtId="164" fontId="60" fillId="0" borderId="0" xfId="87" applyNumberFormat="1" applyFont="1" applyFill="1" applyBorder="1" applyAlignment="1">
      <alignment vertical="center"/>
    </xf>
    <xf numFmtId="0" fontId="61" fillId="0" borderId="0" xfId="87" applyFont="1" applyFill="1" applyBorder="1" applyAlignment="1">
      <alignment vertical="center"/>
    </xf>
    <xf numFmtId="49" fontId="60" fillId="0" borderId="0" xfId="0" applyNumberFormat="1" applyFont="1" applyBorder="1" applyAlignment="1">
      <alignment horizontal="center"/>
    </xf>
    <xf numFmtId="0" fontId="67" fillId="0" borderId="11" xfId="87" applyFont="1" applyFill="1" applyBorder="1" applyAlignment="1">
      <alignment vertical="center"/>
    </xf>
    <xf numFmtId="14" fontId="60" fillId="0" borderId="0" xfId="87" applyNumberFormat="1" applyFont="1" applyFill="1" applyBorder="1" applyAlignment="1">
      <alignment horizontal="left" vertical="center"/>
    </xf>
    <xf numFmtId="49" fontId="60" fillId="0" borderId="0" xfId="87" applyNumberFormat="1" applyFont="1" applyFill="1" applyBorder="1" applyAlignment="1">
      <alignment horizontal="left" vertical="center"/>
    </xf>
    <xf numFmtId="0" fontId="60" fillId="0" borderId="11" xfId="87" applyFont="1" applyFill="1" applyBorder="1" applyAlignment="1">
      <alignment horizontal="center" vertical="center"/>
    </xf>
    <xf numFmtId="49" fontId="62" fillId="0" borderId="10" xfId="42" applyNumberFormat="1" applyFill="1" applyBorder="1" applyAlignment="1">
      <alignment horizontal="center" vertical="center"/>
    </xf>
    <xf numFmtId="14" fontId="62" fillId="0" borderId="10" xfId="42" applyNumberFormat="1" applyFill="1" applyBorder="1" applyAlignment="1">
      <alignment horizontal="center" vertical="center"/>
    </xf>
    <xf numFmtId="49" fontId="39" fillId="0" borderId="0" xfId="42" applyNumberFormat="1" applyFont="1" applyFill="1" applyBorder="1" applyAlignment="1">
      <alignment horizontal="left" vertical="center"/>
    </xf>
    <xf numFmtId="49" fontId="65" fillId="0" borderId="0" xfId="42" applyNumberFormat="1" applyFont="1" applyFill="1" applyBorder="1" applyAlignment="1">
      <alignment horizontal="left" vertical="center"/>
    </xf>
    <xf numFmtId="49" fontId="36" fillId="0" borderId="0" xfId="42" applyNumberFormat="1" applyFont="1" applyFill="1" applyBorder="1" applyAlignment="1">
      <alignment horizontal="left" vertical="center"/>
    </xf>
    <xf numFmtId="49" fontId="39" fillId="0" borderId="11" xfId="42" applyNumberFormat="1" applyFont="1" applyFill="1" applyBorder="1" applyAlignment="1">
      <alignment horizontal="left" vertical="center"/>
    </xf>
    <xf numFmtId="49" fontId="30" fillId="0" borderId="0" xfId="42" applyNumberFormat="1" applyFont="1" applyFill="1" applyBorder="1" applyAlignment="1">
      <alignment horizontal="left" vertical="center"/>
    </xf>
    <xf numFmtId="49" fontId="39" fillId="0" borderId="10" xfId="42" applyNumberFormat="1" applyFont="1" applyFill="1" applyBorder="1" applyAlignment="1">
      <alignment horizontal="left" vertical="center"/>
    </xf>
    <xf numFmtId="49" fontId="65" fillId="0" borderId="10" xfId="42" applyNumberFormat="1" applyFont="1" applyFill="1" applyBorder="1" applyAlignment="1">
      <alignment horizontal="left" vertical="center"/>
    </xf>
    <xf numFmtId="49" fontId="30" fillId="0" borderId="10" xfId="42" applyNumberFormat="1" applyFont="1" applyFill="1" applyBorder="1" applyAlignment="1">
      <alignment horizontal="left" vertical="center"/>
    </xf>
    <xf numFmtId="49" fontId="36" fillId="0" borderId="10" xfId="42" applyNumberFormat="1" applyFont="1" applyFill="1" applyBorder="1" applyAlignment="1">
      <alignment horizontal="left" vertical="center"/>
    </xf>
    <xf numFmtId="49" fontId="34" fillId="0" borderId="0" xfId="42" applyNumberFormat="1" applyFont="1" applyFill="1" applyBorder="1" applyAlignment="1">
      <alignment horizontal="left" vertical="center"/>
    </xf>
    <xf numFmtId="49" fontId="62" fillId="0" borderId="0" xfId="42" applyNumberFormat="1" applyFill="1" applyBorder="1" applyAlignment="1">
      <alignment horizontal="left" vertical="center"/>
    </xf>
    <xf numFmtId="49" fontId="34" fillId="0" borderId="10" xfId="42" applyNumberFormat="1" applyFont="1" applyFill="1" applyBorder="1" applyAlignment="1">
      <alignment horizontal="left" vertical="center"/>
    </xf>
    <xf numFmtId="49" fontId="30" fillId="0" borderId="11" xfId="42" applyNumberFormat="1" applyFont="1" applyFill="1" applyBorder="1" applyAlignment="1">
      <alignment horizontal="left" vertical="center"/>
    </xf>
    <xf numFmtId="49" fontId="62" fillId="0" borderId="11" xfId="42" applyNumberFormat="1" applyFill="1" applyBorder="1" applyAlignment="1">
      <alignment horizontal="left" vertical="center"/>
    </xf>
    <xf numFmtId="49" fontId="36" fillId="0" borderId="11" xfId="42" applyNumberFormat="1" applyFont="1" applyFill="1" applyBorder="1" applyAlignment="1">
      <alignment horizontal="left" vertical="center"/>
    </xf>
    <xf numFmtId="49" fontId="66" fillId="0" borderId="0" xfId="42" applyNumberFormat="1" applyFont="1" applyFill="1" applyBorder="1" applyAlignment="1">
      <alignment horizontal="left" vertical="center"/>
    </xf>
    <xf numFmtId="49" fontId="65" fillId="0" borderId="0" xfId="63" applyNumberFormat="1" applyFont="1" applyFill="1" applyBorder="1" applyAlignment="1">
      <alignment horizontal="left" vertical="center"/>
    </xf>
    <xf numFmtId="49" fontId="25" fillId="0" borderId="0" xfId="42" applyNumberFormat="1" applyFont="1" applyFill="1" applyBorder="1" applyAlignment="1">
      <alignment horizontal="left" vertical="center"/>
    </xf>
    <xf numFmtId="49" fontId="62" fillId="0" borderId="10" xfId="42" applyNumberFormat="1" applyFill="1" applyBorder="1" applyAlignment="1">
      <alignment horizontal="left" vertical="center"/>
    </xf>
    <xf numFmtId="49" fontId="20" fillId="0" borderId="0" xfId="42" applyNumberFormat="1" applyFont="1" applyFill="1" applyBorder="1" applyAlignment="1">
      <alignment horizontal="left" vertical="center"/>
    </xf>
    <xf numFmtId="49" fontId="65" fillId="0" borderId="10" xfId="63" applyNumberFormat="1" applyFont="1" applyFill="1" applyBorder="1" applyAlignment="1">
      <alignment horizontal="left" vertical="center"/>
    </xf>
    <xf numFmtId="49" fontId="65" fillId="0" borderId="11" xfId="63" applyNumberFormat="1" applyFont="1" applyFill="1" applyBorder="1" applyAlignment="1">
      <alignment horizontal="left" vertical="center"/>
    </xf>
    <xf numFmtId="49" fontId="19" fillId="0" borderId="0" xfId="42" applyNumberFormat="1" applyFont="1" applyFill="1" applyBorder="1" applyAlignment="1">
      <alignment horizontal="left" vertical="center"/>
    </xf>
    <xf numFmtId="49" fontId="19" fillId="0" borderId="10" xfId="42" applyNumberFormat="1" applyFont="1" applyFill="1" applyBorder="1" applyAlignment="1">
      <alignment horizontal="left" vertical="center"/>
    </xf>
    <xf numFmtId="164" fontId="62" fillId="0" borderId="11" xfId="42" applyNumberFormat="1" applyFill="1" applyBorder="1" applyAlignment="1">
      <alignment horizontal="left" vertical="center"/>
    </xf>
    <xf numFmtId="165" fontId="62" fillId="0" borderId="10" xfId="42" applyNumberFormat="1" applyFill="1" applyBorder="1" applyAlignment="1">
      <alignment vertical="center"/>
    </xf>
    <xf numFmtId="49" fontId="66" fillId="0" borderId="0" xfId="57" applyNumberFormat="1" applyFont="1" applyFill="1" applyBorder="1" applyAlignment="1">
      <alignment horizontal="left" vertical="center"/>
    </xf>
    <xf numFmtId="49" fontId="65" fillId="0" borderId="11" xfId="69" applyNumberFormat="1" applyFont="1" applyFill="1" applyBorder="1" applyAlignment="1">
      <alignment horizontal="left" vertical="center"/>
    </xf>
    <xf numFmtId="49" fontId="65" fillId="0" borderId="0" xfId="78" applyNumberFormat="1" applyFont="1" applyFill="1" applyBorder="1" applyAlignment="1">
      <alignment horizontal="left" vertical="center"/>
    </xf>
    <xf numFmtId="49" fontId="66" fillId="0" borderId="0" xfId="78" applyNumberFormat="1" applyFont="1" applyFill="1" applyBorder="1" applyAlignment="1">
      <alignment horizontal="left" vertical="center"/>
    </xf>
    <xf numFmtId="49" fontId="66" fillId="0" borderId="10" xfId="78" applyNumberFormat="1" applyFont="1" applyFill="1" applyBorder="1" applyAlignment="1">
      <alignment horizontal="left" vertical="center"/>
    </xf>
    <xf numFmtId="49" fontId="60" fillId="0" borderId="10" xfId="87" applyNumberFormat="1" applyFont="1" applyFill="1" applyBorder="1" applyAlignment="1">
      <alignment horizontal="left" vertical="center"/>
    </xf>
    <xf numFmtId="0" fontId="60" fillId="0" borderId="10" xfId="87" applyFont="1" applyFill="1" applyBorder="1" applyAlignment="1">
      <alignment horizontal="center" vertical="center"/>
    </xf>
    <xf numFmtId="14" fontId="60" fillId="0" borderId="10" xfId="87" applyNumberFormat="1" applyFont="1" applyFill="1" applyBorder="1" applyAlignment="1">
      <alignment horizontal="left" vertical="center"/>
    </xf>
    <xf numFmtId="164" fontId="60" fillId="0" borderId="10" xfId="88" applyFont="1" applyFill="1" applyBorder="1" applyAlignment="1">
      <alignment horizontal="center" vertical="center"/>
    </xf>
    <xf numFmtId="164" fontId="60" fillId="0" borderId="10" xfId="87" applyNumberFormat="1" applyFont="1" applyFill="1" applyBorder="1" applyAlignment="1">
      <alignment vertical="center"/>
    </xf>
    <xf numFmtId="49" fontId="66" fillId="0" borderId="10" xfId="87" applyNumberFormat="1" applyFont="1" applyFill="1" applyBorder="1" applyAlignment="1">
      <alignment horizontal="left" vertical="center"/>
    </xf>
    <xf numFmtId="0" fontId="60" fillId="0" borderId="10" xfId="0" applyFont="1" applyBorder="1"/>
    <xf numFmtId="0" fontId="61" fillId="0" borderId="10" xfId="87" applyFont="1" applyFill="1" applyBorder="1" applyAlignment="1">
      <alignment horizontal="right" vertical="center"/>
    </xf>
    <xf numFmtId="0" fontId="60" fillId="0" borderId="0" xfId="42" applyFont="1" applyFill="1" applyBorder="1" applyAlignment="1">
      <alignment vertical="center"/>
    </xf>
    <xf numFmtId="49" fontId="60" fillId="0" borderId="0" xfId="42" applyNumberFormat="1" applyFont="1" applyFill="1" applyBorder="1" applyAlignment="1">
      <alignment horizontal="center" vertical="center"/>
    </xf>
    <xf numFmtId="164" fontId="43" fillId="0" borderId="0" xfId="43" applyFont="1" applyFill="1" applyBorder="1" applyAlignment="1">
      <alignment horizontal="center" vertical="center"/>
    </xf>
    <xf numFmtId="0" fontId="60" fillId="0" borderId="0" xfId="42" applyFont="1" applyFill="1" applyBorder="1" applyAlignment="1">
      <alignment horizontal="left" vertical="center"/>
    </xf>
    <xf numFmtId="49" fontId="66" fillId="0" borderId="11" xfId="78" applyNumberFormat="1" applyFont="1" applyFill="1" applyBorder="1" applyAlignment="1">
      <alignment horizontal="left" vertical="center"/>
    </xf>
    <xf numFmtId="0" fontId="61" fillId="0" borderId="10" xfId="87" applyFont="1" applyFill="1" applyBorder="1" applyAlignment="1">
      <alignment vertical="center"/>
    </xf>
    <xf numFmtId="0" fontId="61" fillId="0" borderId="11" xfId="0" applyFont="1" applyBorder="1"/>
    <xf numFmtId="0" fontId="61" fillId="0" borderId="0" xfId="0" applyFont="1" applyBorder="1"/>
    <xf numFmtId="164" fontId="13" fillId="0" borderId="0" xfId="42" applyNumberFormat="1" applyFont="1" applyFill="1" applyBorder="1" applyAlignment="1">
      <alignment horizontal="left" vertical="center"/>
    </xf>
    <xf numFmtId="49" fontId="60" fillId="0" borderId="0" xfId="42" applyNumberFormat="1" applyFont="1" applyFill="1" applyBorder="1" applyAlignment="1">
      <alignment horizontal="left" vertical="center"/>
    </xf>
    <xf numFmtId="14" fontId="60" fillId="0" borderId="0" xfId="42" applyNumberFormat="1" applyFont="1" applyFill="1" applyBorder="1" applyAlignment="1">
      <alignment horizontal="left" vertical="center"/>
    </xf>
    <xf numFmtId="0" fontId="67" fillId="0" borderId="0" xfId="42" applyFont="1" applyFill="1" applyBorder="1" applyAlignment="1">
      <alignment vertical="center"/>
    </xf>
    <xf numFmtId="164" fontId="60" fillId="0" borderId="0" xfId="42" applyNumberFormat="1" applyFont="1" applyFill="1" applyAlignment="1">
      <alignment vertical="center"/>
    </xf>
    <xf numFmtId="164" fontId="60" fillId="0" borderId="10" xfId="43" applyFont="1" applyFill="1" applyBorder="1" applyAlignment="1">
      <alignment horizontal="right" vertical="center"/>
    </xf>
    <xf numFmtId="0" fontId="67" fillId="0" borderId="10" xfId="42" applyFont="1" applyFill="1" applyBorder="1" applyAlignment="1">
      <alignment vertical="center"/>
    </xf>
    <xf numFmtId="0" fontId="60" fillId="33" borderId="0" xfId="42" applyFont="1" applyFill="1" applyBorder="1" applyAlignment="1">
      <alignment vertical="center"/>
    </xf>
    <xf numFmtId="0" fontId="60" fillId="33" borderId="10" xfId="42" applyFont="1" applyFill="1" applyBorder="1" applyAlignment="1">
      <alignment vertical="center"/>
    </xf>
    <xf numFmtId="0" fontId="12" fillId="33" borderId="0" xfId="42" applyFont="1" applyFill="1" applyBorder="1" applyAlignment="1">
      <alignment vertical="center"/>
    </xf>
    <xf numFmtId="164" fontId="62" fillId="0" borderId="10" xfId="42" applyNumberFormat="1" applyFill="1" applyBorder="1" applyAlignment="1">
      <alignment horizontal="left" vertical="center"/>
    </xf>
    <xf numFmtId="165" fontId="62" fillId="0" borderId="0" xfId="42" applyNumberFormat="1" applyFill="1" applyBorder="1" applyAlignment="1">
      <alignment vertical="center"/>
    </xf>
    <xf numFmtId="0" fontId="68" fillId="0" borderId="0" xfId="42" applyFont="1" applyFill="1" applyBorder="1" applyAlignment="1">
      <alignment vertical="center"/>
    </xf>
    <xf numFmtId="0" fontId="68" fillId="0" borderId="10" xfId="42" applyFont="1" applyFill="1" applyBorder="1" applyAlignment="1">
      <alignment vertical="center"/>
    </xf>
    <xf numFmtId="14" fontId="60" fillId="0" borderId="0" xfId="42" applyNumberFormat="1" applyFont="1" applyFill="1" applyBorder="1" applyAlignment="1">
      <alignment horizontal="center" vertical="center"/>
    </xf>
    <xf numFmtId="0" fontId="66" fillId="0" borderId="0" xfId="42" applyFont="1" applyFill="1" applyBorder="1" applyAlignment="1">
      <alignment vertical="center"/>
    </xf>
    <xf numFmtId="0" fontId="60" fillId="33" borderId="0" xfId="42" applyFont="1" applyFill="1" applyAlignment="1">
      <alignment vertical="center"/>
    </xf>
    <xf numFmtId="164" fontId="60" fillId="34" borderId="10" xfId="70" applyFont="1" applyFill="1" applyBorder="1" applyAlignment="1">
      <alignment horizontal="right" vertical="center"/>
    </xf>
    <xf numFmtId="49" fontId="60" fillId="34" borderId="10" xfId="0" applyNumberFormat="1" applyFont="1" applyFill="1" applyBorder="1"/>
    <xf numFmtId="164" fontId="60" fillId="34" borderId="0" xfId="88" applyFont="1" applyFill="1" applyBorder="1" applyAlignment="1">
      <alignment horizontal="center" vertical="center"/>
    </xf>
    <xf numFmtId="49" fontId="60" fillId="34" borderId="0" xfId="0" applyNumberFormat="1" applyFont="1" applyFill="1" applyBorder="1"/>
    <xf numFmtId="164" fontId="65" fillId="0" borderId="0" xfId="42" applyNumberFormat="1" applyFont="1" applyFill="1" applyBorder="1" applyAlignment="1">
      <alignment horizontal="left" vertical="center"/>
    </xf>
    <xf numFmtId="49" fontId="11" fillId="0" borderId="0" xfId="42" applyNumberFormat="1" applyFont="1" applyFill="1" applyBorder="1" applyAlignment="1">
      <alignment horizontal="left" vertical="center"/>
    </xf>
    <xf numFmtId="0" fontId="11" fillId="0" borderId="0" xfId="42" applyFont="1" applyFill="1" applyBorder="1" applyAlignment="1">
      <alignment horizontal="left" vertical="center"/>
    </xf>
    <xf numFmtId="0" fontId="10" fillId="33" borderId="0" xfId="42" applyFont="1" applyFill="1" applyBorder="1" applyAlignment="1">
      <alignment vertical="center"/>
    </xf>
    <xf numFmtId="0" fontId="12" fillId="33" borderId="11" xfId="42" applyFont="1" applyFill="1" applyBorder="1" applyAlignment="1">
      <alignment vertical="center"/>
    </xf>
    <xf numFmtId="164" fontId="9" fillId="0" borderId="0" xfId="42" applyNumberFormat="1" applyFont="1" applyFill="1" applyBorder="1" applyAlignment="1">
      <alignment horizontal="left" vertical="center"/>
    </xf>
    <xf numFmtId="164" fontId="9" fillId="0" borderId="11" xfId="42" applyNumberFormat="1" applyFont="1" applyFill="1" applyBorder="1" applyAlignment="1">
      <alignment horizontal="left" vertical="center"/>
    </xf>
    <xf numFmtId="0" fontId="8" fillId="33" borderId="0" xfId="42" applyFont="1" applyFill="1" applyBorder="1" applyAlignment="1">
      <alignment vertical="center"/>
    </xf>
    <xf numFmtId="0" fontId="8" fillId="33" borderId="0" xfId="42" applyFont="1" applyFill="1" applyAlignment="1">
      <alignment vertical="center"/>
    </xf>
    <xf numFmtId="0" fontId="67" fillId="0" borderId="0" xfId="105" applyFont="1" applyFill="1" applyBorder="1" applyAlignment="1">
      <alignment vertical="center"/>
    </xf>
    <xf numFmtId="164" fontId="7" fillId="0" borderId="0" xfId="42" applyNumberFormat="1" applyFont="1" applyFill="1" applyBorder="1" applyAlignment="1">
      <alignment horizontal="left" vertical="center"/>
    </xf>
    <xf numFmtId="0" fontId="8" fillId="33" borderId="10" xfId="42" applyFont="1" applyFill="1" applyBorder="1" applyAlignment="1">
      <alignment vertical="center"/>
    </xf>
    <xf numFmtId="4" fontId="62" fillId="0" borderId="0" xfId="42" applyNumberFormat="1" applyFill="1" applyAlignment="1">
      <alignment vertical="center"/>
    </xf>
    <xf numFmtId="14" fontId="0" fillId="0" borderId="0" xfId="43" applyNumberFormat="1" applyFont="1" applyFill="1" applyBorder="1" applyAlignment="1">
      <alignment horizontal="center" vertical="center"/>
    </xf>
    <xf numFmtId="49" fontId="67" fillId="0" borderId="0" xfId="0" applyNumberFormat="1" applyFont="1" applyFill="1" applyBorder="1"/>
    <xf numFmtId="0" fontId="65" fillId="0" borderId="11" xfId="42" applyFont="1" applyFill="1" applyBorder="1" applyAlignment="1">
      <alignment horizontal="left" vertical="center"/>
    </xf>
    <xf numFmtId="0" fontId="65" fillId="0" borderId="10" xfId="42" applyFont="1" applyFill="1" applyBorder="1" applyAlignment="1">
      <alignment horizontal="left" vertical="center"/>
    </xf>
    <xf numFmtId="0" fontId="65" fillId="0" borderId="0" xfId="42" applyFont="1" applyFill="1" applyBorder="1" applyAlignment="1">
      <alignment horizontal="left" vertical="center"/>
    </xf>
    <xf numFmtId="164" fontId="6" fillId="0" borderId="0" xfId="42" applyNumberFormat="1" applyFont="1" applyFill="1" applyBorder="1" applyAlignment="1">
      <alignment horizontal="left" vertical="center"/>
    </xf>
    <xf numFmtId="164" fontId="66" fillId="0" borderId="0" xfId="42" applyNumberFormat="1" applyFont="1" applyFill="1" applyBorder="1" applyAlignment="1">
      <alignment horizontal="left" vertical="center"/>
    </xf>
    <xf numFmtId="164" fontId="6" fillId="0" borderId="10" xfId="42" applyNumberFormat="1" applyFont="1" applyFill="1" applyBorder="1" applyAlignment="1">
      <alignment horizontal="left" vertical="center"/>
    </xf>
    <xf numFmtId="0" fontId="68" fillId="0" borderId="11" xfId="42" applyFont="1" applyFill="1" applyBorder="1" applyAlignment="1">
      <alignment vertical="center"/>
    </xf>
    <xf numFmtId="0" fontId="5" fillId="0" borderId="0" xfId="42" applyFont="1" applyFill="1" applyAlignment="1">
      <alignment vertical="center"/>
    </xf>
    <xf numFmtId="164" fontId="4" fillId="0" borderId="0" xfId="42" applyNumberFormat="1" applyFont="1" applyFill="1" applyBorder="1" applyAlignment="1">
      <alignment horizontal="left" vertical="center"/>
    </xf>
    <xf numFmtId="164" fontId="3" fillId="0" borderId="0" xfId="42" applyNumberFormat="1" applyFont="1" applyFill="1" applyBorder="1" applyAlignment="1">
      <alignment horizontal="left" vertical="center"/>
    </xf>
    <xf numFmtId="164" fontId="2" fillId="0" borderId="0" xfId="42" applyNumberFormat="1" applyFont="1" applyFill="1" applyBorder="1" applyAlignment="1">
      <alignment horizontal="left" vertical="center"/>
    </xf>
    <xf numFmtId="49" fontId="1" fillId="0" borderId="0" xfId="42" applyNumberFormat="1" applyFont="1" applyFill="1" applyBorder="1" applyAlignment="1">
      <alignment horizontal="left" vertical="center"/>
    </xf>
  </cellXfs>
  <cellStyles count="11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2" xfId="43"/>
    <cellStyle name="Migliaia 2 10" xfId="70"/>
    <cellStyle name="Migliaia 2 11" xfId="73"/>
    <cellStyle name="Migliaia 2 12" xfId="76"/>
    <cellStyle name="Migliaia 2 13" xfId="79"/>
    <cellStyle name="Migliaia 2 14" xfId="82"/>
    <cellStyle name="Migliaia 2 15" xfId="85"/>
    <cellStyle name="Migliaia 2 16" xfId="88"/>
    <cellStyle name="Migliaia 2 17" xfId="91"/>
    <cellStyle name="Migliaia 2 18" xfId="94"/>
    <cellStyle name="Migliaia 2 19" xfId="97"/>
    <cellStyle name="Migliaia 2 2" xfId="46"/>
    <cellStyle name="Migliaia 2 20" xfId="100"/>
    <cellStyle name="Migliaia 2 21" xfId="103"/>
    <cellStyle name="Migliaia 2 22" xfId="106"/>
    <cellStyle name="Migliaia 2 23" xfId="109"/>
    <cellStyle name="Migliaia 2 24" xfId="112"/>
    <cellStyle name="Migliaia 2 3" xfId="49"/>
    <cellStyle name="Migliaia 2 4" xfId="52"/>
    <cellStyle name="Migliaia 2 5" xfId="55"/>
    <cellStyle name="Migliaia 2 6" xfId="58"/>
    <cellStyle name="Migliaia 2 7" xfId="61"/>
    <cellStyle name="Migliaia 2 8" xfId="64"/>
    <cellStyle name="Migliaia 2 9" xfId="67"/>
    <cellStyle name="Neutrale" xfId="8" builtinId="28" customBuiltin="1"/>
    <cellStyle name="Normale" xfId="0" builtinId="0"/>
    <cellStyle name="Normale 2" xfId="42"/>
    <cellStyle name="Normale 2 10" xfId="69"/>
    <cellStyle name="Normale 2 11" xfId="72"/>
    <cellStyle name="Normale 2 12" xfId="75"/>
    <cellStyle name="Normale 2 13" xfId="78"/>
    <cellStyle name="Normale 2 14" xfId="81"/>
    <cellStyle name="Normale 2 15" xfId="84"/>
    <cellStyle name="Normale 2 16" xfId="87"/>
    <cellStyle name="Normale 2 17" xfId="90"/>
    <cellStyle name="Normale 2 18" xfId="93"/>
    <cellStyle name="Normale 2 19" xfId="96"/>
    <cellStyle name="Normale 2 2" xfId="45"/>
    <cellStyle name="Normale 2 20" xfId="99"/>
    <cellStyle name="Normale 2 21" xfId="102"/>
    <cellStyle name="Normale 2 22" xfId="105"/>
    <cellStyle name="Normale 2 23" xfId="108"/>
    <cellStyle name="Normale 2 24" xfId="111"/>
    <cellStyle name="Normale 2 3" xfId="48"/>
    <cellStyle name="Normale 2 4" xfId="51"/>
    <cellStyle name="Normale 2 5" xfId="54"/>
    <cellStyle name="Normale 2 6" xfId="57"/>
    <cellStyle name="Normale 2 7" xfId="60"/>
    <cellStyle name="Normale 2 8" xfId="63"/>
    <cellStyle name="Normale 2 9" xfId="66"/>
    <cellStyle name="Normale 3" xfId="44"/>
    <cellStyle name="Normale 3 10" xfId="71"/>
    <cellStyle name="Normale 3 11" xfId="74"/>
    <cellStyle name="Normale 3 12" xfId="77"/>
    <cellStyle name="Normale 3 13" xfId="80"/>
    <cellStyle name="Normale 3 14" xfId="83"/>
    <cellStyle name="Normale 3 15" xfId="86"/>
    <cellStyle name="Normale 3 16" xfId="89"/>
    <cellStyle name="Normale 3 17" xfId="92"/>
    <cellStyle name="Normale 3 18" xfId="95"/>
    <cellStyle name="Normale 3 19" xfId="98"/>
    <cellStyle name="Normale 3 2" xfId="47"/>
    <cellStyle name="Normale 3 20" xfId="101"/>
    <cellStyle name="Normale 3 21" xfId="104"/>
    <cellStyle name="Normale 3 22" xfId="107"/>
    <cellStyle name="Normale 3 23" xfId="110"/>
    <cellStyle name="Normale 3 24" xfId="113"/>
    <cellStyle name="Normale 3 3" xfId="50"/>
    <cellStyle name="Normale 3 4" xfId="53"/>
    <cellStyle name="Normale 3 5" xfId="56"/>
    <cellStyle name="Normale 3 6" xfId="59"/>
    <cellStyle name="Normale 3 7" xfId="62"/>
    <cellStyle name="Normale 3 8" xfId="65"/>
    <cellStyle name="Normale 3 9" xfId="68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5"/>
  <sheetViews>
    <sheetView tabSelected="1" topLeftCell="D1" workbookViewId="0">
      <pane ySplit="1" topLeftCell="A205" activePane="bottomLeft" state="frozen"/>
      <selection activeCell="B1" sqref="B1"/>
      <selection pane="bottomLeft" activeCell="L209" sqref="L209"/>
    </sheetView>
  </sheetViews>
  <sheetFormatPr defaultRowHeight="15" x14ac:dyDescent="0.2"/>
  <cols>
    <col min="1" max="1" width="28.140625" style="8" customWidth="1"/>
    <col min="2" max="2" width="5.5703125" style="3" customWidth="1"/>
    <col min="3" max="3" width="47.5703125" style="8" bestFit="1" customWidth="1"/>
    <col min="4" max="4" width="13.7109375" style="10" customWidth="1"/>
    <col min="5" max="5" width="14.5703125" style="11" customWidth="1"/>
    <col min="6" max="6" width="18.140625" style="10" customWidth="1"/>
    <col min="7" max="7" width="11.5703125" style="11" customWidth="1"/>
    <col min="8" max="8" width="24" style="12" customWidth="1"/>
    <col min="9" max="9" width="19.140625" style="12" customWidth="1"/>
    <col min="10" max="10" width="13.28515625" style="11" customWidth="1"/>
    <col min="11" max="11" width="25" style="11" hidden="1" customWidth="1"/>
    <col min="12" max="12" width="30.42578125" style="36" customWidth="1"/>
    <col min="13" max="13" width="14.5703125" style="28" bestFit="1" customWidth="1"/>
    <col min="14" max="14" width="9.5703125" style="8" bestFit="1" customWidth="1"/>
    <col min="15" max="16384" width="9.140625" style="8"/>
  </cols>
  <sheetData>
    <row r="1" spans="2:13" ht="33.75" customHeight="1" x14ac:dyDescent="0.2">
      <c r="C1" s="4" t="s">
        <v>61</v>
      </c>
      <c r="D1" s="5" t="s">
        <v>62</v>
      </c>
      <c r="E1" s="6" t="s">
        <v>63</v>
      </c>
      <c r="F1" s="5" t="s">
        <v>64</v>
      </c>
      <c r="G1" s="6" t="s">
        <v>65</v>
      </c>
      <c r="H1" s="7" t="s">
        <v>66</v>
      </c>
      <c r="I1" s="7" t="s">
        <v>67</v>
      </c>
      <c r="J1" s="6" t="s">
        <v>68</v>
      </c>
      <c r="K1" s="33" t="s">
        <v>72</v>
      </c>
      <c r="L1" s="5" t="s">
        <v>71</v>
      </c>
      <c r="M1" s="101" t="s">
        <v>74</v>
      </c>
    </row>
    <row r="2" spans="2:13" x14ac:dyDescent="0.25">
      <c r="B2" s="2">
        <v>1</v>
      </c>
      <c r="C2" s="31" t="s">
        <v>0</v>
      </c>
      <c r="D2" s="1" t="s">
        <v>3</v>
      </c>
      <c r="E2" s="16" t="s">
        <v>69</v>
      </c>
      <c r="F2" s="1" t="s">
        <v>1</v>
      </c>
      <c r="G2" s="1" t="s">
        <v>5</v>
      </c>
      <c r="H2" s="18">
        <v>50</v>
      </c>
      <c r="I2" s="18">
        <v>11</v>
      </c>
      <c r="J2" s="1" t="s">
        <v>4</v>
      </c>
      <c r="K2" s="37"/>
      <c r="L2" s="254" t="s">
        <v>149</v>
      </c>
      <c r="M2" s="102">
        <v>61</v>
      </c>
    </row>
    <row r="3" spans="2:13" x14ac:dyDescent="0.25">
      <c r="B3" s="2">
        <v>2</v>
      </c>
      <c r="C3" s="31" t="s">
        <v>6</v>
      </c>
      <c r="D3" s="1" t="s">
        <v>7</v>
      </c>
      <c r="E3" s="16" t="s">
        <v>69</v>
      </c>
      <c r="F3" s="1" t="s">
        <v>8</v>
      </c>
      <c r="G3" s="1" t="s">
        <v>5</v>
      </c>
      <c r="H3" s="18">
        <v>207</v>
      </c>
      <c r="I3" s="18">
        <v>0</v>
      </c>
      <c r="J3" s="1" t="s">
        <v>2</v>
      </c>
      <c r="K3" s="37"/>
      <c r="L3" s="254" t="s">
        <v>149</v>
      </c>
      <c r="M3" s="102">
        <v>207</v>
      </c>
    </row>
    <row r="4" spans="2:13" x14ac:dyDescent="0.25">
      <c r="B4" s="2">
        <f t="shared" ref="B4:B9" si="0">B3+1</f>
        <v>3</v>
      </c>
      <c r="C4" s="31" t="s">
        <v>9</v>
      </c>
      <c r="D4" s="1" t="s">
        <v>10</v>
      </c>
      <c r="E4" s="16" t="s">
        <v>70</v>
      </c>
      <c r="F4" s="1" t="s">
        <v>12</v>
      </c>
      <c r="G4" s="1" t="s">
        <v>11</v>
      </c>
      <c r="H4" s="18">
        <v>1844</v>
      </c>
      <c r="I4" s="18">
        <v>0</v>
      </c>
      <c r="J4" s="1" t="s">
        <v>2</v>
      </c>
      <c r="K4" s="37"/>
      <c r="L4" s="255" t="s">
        <v>70</v>
      </c>
      <c r="M4" s="102">
        <v>1844</v>
      </c>
    </row>
    <row r="5" spans="2:13" x14ac:dyDescent="0.25">
      <c r="B5" s="2">
        <f t="shared" si="0"/>
        <v>4</v>
      </c>
      <c r="C5" s="31" t="s">
        <v>13</v>
      </c>
      <c r="D5" s="1" t="s">
        <v>14</v>
      </c>
      <c r="E5" s="16" t="s">
        <v>69</v>
      </c>
      <c r="F5" s="1" t="s">
        <v>15</v>
      </c>
      <c r="G5" s="1" t="s">
        <v>2</v>
      </c>
      <c r="H5" s="18">
        <v>3699.03</v>
      </c>
      <c r="I5" s="18">
        <v>813.79</v>
      </c>
      <c r="J5" s="1" t="s">
        <v>2</v>
      </c>
      <c r="K5" s="37"/>
      <c r="L5" s="254" t="s">
        <v>149</v>
      </c>
      <c r="M5" s="102">
        <v>4512.82</v>
      </c>
    </row>
    <row r="6" spans="2:13" x14ac:dyDescent="0.25">
      <c r="B6" s="2">
        <f t="shared" si="0"/>
        <v>5</v>
      </c>
      <c r="C6" s="31" t="s">
        <v>9</v>
      </c>
      <c r="D6" s="1" t="s">
        <v>10</v>
      </c>
      <c r="E6" s="16" t="s">
        <v>69</v>
      </c>
      <c r="F6" s="1" t="s">
        <v>16</v>
      </c>
      <c r="G6" s="1" t="s">
        <v>11</v>
      </c>
      <c r="H6" s="18">
        <v>1040.78</v>
      </c>
      <c r="I6" s="18">
        <v>228.97</v>
      </c>
      <c r="J6" s="1" t="s">
        <v>2</v>
      </c>
      <c r="K6" s="37"/>
      <c r="L6" s="254" t="s">
        <v>149</v>
      </c>
      <c r="M6" s="102">
        <v>1269.75</v>
      </c>
    </row>
    <row r="7" spans="2:13" x14ac:dyDescent="0.25">
      <c r="B7" s="2">
        <f t="shared" si="0"/>
        <v>6</v>
      </c>
      <c r="C7" s="31" t="s">
        <v>17</v>
      </c>
      <c r="D7" s="1" t="s">
        <v>18</v>
      </c>
      <c r="E7" s="16" t="s">
        <v>69</v>
      </c>
      <c r="F7" s="1" t="s">
        <v>20</v>
      </c>
      <c r="G7" s="1" t="s">
        <v>5</v>
      </c>
      <c r="H7" s="18">
        <v>567.73</v>
      </c>
      <c r="I7" s="18">
        <v>0</v>
      </c>
      <c r="J7" s="1" t="s">
        <v>19</v>
      </c>
      <c r="K7" s="37"/>
      <c r="L7" s="254" t="s">
        <v>149</v>
      </c>
      <c r="M7" s="102">
        <v>567.73</v>
      </c>
    </row>
    <row r="8" spans="2:13" x14ac:dyDescent="0.25">
      <c r="B8" s="2">
        <f t="shared" si="0"/>
        <v>7</v>
      </c>
      <c r="C8" s="31" t="s">
        <v>21</v>
      </c>
      <c r="D8" s="1" t="s">
        <v>22</v>
      </c>
      <c r="E8" s="16" t="s">
        <v>69</v>
      </c>
      <c r="F8" s="1" t="s">
        <v>24</v>
      </c>
      <c r="G8" s="1" t="s">
        <v>23</v>
      </c>
      <c r="H8" s="18">
        <v>3510</v>
      </c>
      <c r="I8" s="18">
        <v>772.2</v>
      </c>
      <c r="J8" s="1" t="s">
        <v>23</v>
      </c>
      <c r="K8" s="37"/>
      <c r="L8" s="254" t="s">
        <v>149</v>
      </c>
      <c r="M8" s="102">
        <v>4282.2</v>
      </c>
    </row>
    <row r="9" spans="2:13" x14ac:dyDescent="0.25">
      <c r="B9" s="2">
        <f t="shared" si="0"/>
        <v>8</v>
      </c>
      <c r="C9" s="31" t="s">
        <v>25</v>
      </c>
      <c r="D9" s="1" t="s">
        <v>26</v>
      </c>
      <c r="E9" s="16" t="s">
        <v>69</v>
      </c>
      <c r="F9" s="1" t="s">
        <v>27</v>
      </c>
      <c r="G9" s="1" t="s">
        <v>5</v>
      </c>
      <c r="H9" s="18">
        <v>999.18</v>
      </c>
      <c r="I9" s="18">
        <v>39.97</v>
      </c>
      <c r="J9" s="1" t="s">
        <v>23</v>
      </c>
      <c r="K9" s="37"/>
      <c r="L9" s="256" t="s">
        <v>220</v>
      </c>
      <c r="M9" s="102">
        <v>1039.1499999999999</v>
      </c>
    </row>
    <row r="10" spans="2:13" x14ac:dyDescent="0.25">
      <c r="B10" s="2">
        <v>9</v>
      </c>
      <c r="C10" s="31" t="s">
        <v>28</v>
      </c>
      <c r="D10" s="1" t="s">
        <v>35</v>
      </c>
      <c r="E10" s="16" t="s">
        <v>69</v>
      </c>
      <c r="F10" s="1" t="s">
        <v>29</v>
      </c>
      <c r="G10" s="1" t="s">
        <v>23</v>
      </c>
      <c r="H10" s="18">
        <v>724.31</v>
      </c>
      <c r="I10" s="18">
        <v>159.35</v>
      </c>
      <c r="J10" s="1" t="s">
        <v>36</v>
      </c>
      <c r="K10" s="37"/>
      <c r="L10" s="254" t="s">
        <v>149</v>
      </c>
      <c r="M10" s="102">
        <v>883.66</v>
      </c>
    </row>
    <row r="11" spans="2:13" x14ac:dyDescent="0.25">
      <c r="B11" s="2">
        <f>B10+1</f>
        <v>10</v>
      </c>
      <c r="C11" s="31" t="s">
        <v>9</v>
      </c>
      <c r="D11" s="1" t="s">
        <v>10</v>
      </c>
      <c r="E11" s="16" t="s">
        <v>69</v>
      </c>
      <c r="F11" s="1" t="s">
        <v>38</v>
      </c>
      <c r="G11" s="1" t="s">
        <v>2</v>
      </c>
      <c r="H11" s="18">
        <v>8.1999999999999993</v>
      </c>
      <c r="I11" s="18">
        <v>1.8</v>
      </c>
      <c r="J11" s="1" t="s">
        <v>37</v>
      </c>
      <c r="K11" s="37"/>
      <c r="L11" s="254" t="s">
        <v>149</v>
      </c>
      <c r="M11" s="102">
        <v>10</v>
      </c>
    </row>
    <row r="12" spans="2:13" x14ac:dyDescent="0.25">
      <c r="B12" s="2">
        <f>B11+1</f>
        <v>11</v>
      </c>
      <c r="C12" s="31" t="s">
        <v>30</v>
      </c>
      <c r="D12" s="1" t="s">
        <v>39</v>
      </c>
      <c r="E12" s="16" t="s">
        <v>69</v>
      </c>
      <c r="F12" s="1" t="s">
        <v>31</v>
      </c>
      <c r="G12" s="1" t="s">
        <v>41</v>
      </c>
      <c r="H12" s="18">
        <v>2178.41</v>
      </c>
      <c r="I12" s="18">
        <v>479.25</v>
      </c>
      <c r="J12" s="1" t="s">
        <v>40</v>
      </c>
      <c r="K12" s="37"/>
      <c r="L12" s="254" t="s">
        <v>150</v>
      </c>
      <c r="M12" s="102">
        <v>2657.66</v>
      </c>
    </row>
    <row r="13" spans="2:13" x14ac:dyDescent="0.25">
      <c r="B13" s="2">
        <f>B12+1</f>
        <v>12</v>
      </c>
      <c r="C13" s="31" t="s">
        <v>32</v>
      </c>
      <c r="D13" s="1" t="s">
        <v>42</v>
      </c>
      <c r="E13" s="16" t="s">
        <v>69</v>
      </c>
      <c r="F13" s="1" t="s">
        <v>44</v>
      </c>
      <c r="G13" s="1" t="s">
        <v>43</v>
      </c>
      <c r="H13" s="18">
        <f>1067.1+5.99</f>
        <v>1073.0899999999999</v>
      </c>
      <c r="I13" s="18">
        <v>234.76</v>
      </c>
      <c r="J13" s="1" t="s">
        <v>43</v>
      </c>
      <c r="K13" s="37"/>
      <c r="L13" s="254" t="s">
        <v>150</v>
      </c>
      <c r="M13" s="102">
        <v>1307.8499999999999</v>
      </c>
    </row>
    <row r="14" spans="2:13" x14ac:dyDescent="0.25">
      <c r="B14" s="2">
        <f>B13+1</f>
        <v>13</v>
      </c>
      <c r="C14" s="31" t="s">
        <v>33</v>
      </c>
      <c r="D14" s="1" t="s">
        <v>45</v>
      </c>
      <c r="E14" s="16" t="s">
        <v>69</v>
      </c>
      <c r="F14" s="1" t="s">
        <v>34</v>
      </c>
      <c r="G14" s="1" t="s">
        <v>37</v>
      </c>
      <c r="H14" s="18">
        <v>280.97000000000003</v>
      </c>
      <c r="I14" s="18">
        <v>61.81</v>
      </c>
      <c r="J14" s="1" t="s">
        <v>46</v>
      </c>
      <c r="K14" s="9" t="s">
        <v>151</v>
      </c>
      <c r="L14" s="255" t="s">
        <v>73</v>
      </c>
      <c r="M14" s="102">
        <v>342.78000000000003</v>
      </c>
    </row>
    <row r="15" spans="2:13" x14ac:dyDescent="0.25">
      <c r="B15" s="2">
        <v>14</v>
      </c>
      <c r="C15" s="31" t="s">
        <v>47</v>
      </c>
      <c r="D15" s="1" t="s">
        <v>48</v>
      </c>
      <c r="E15" s="16" t="s">
        <v>69</v>
      </c>
      <c r="F15" s="1" t="s">
        <v>51</v>
      </c>
      <c r="G15" s="1" t="s">
        <v>50</v>
      </c>
      <c r="H15" s="18">
        <v>1213.9000000000001</v>
      </c>
      <c r="I15" s="18">
        <v>267.06</v>
      </c>
      <c r="J15" s="1" t="s">
        <v>49</v>
      </c>
      <c r="K15" s="37"/>
      <c r="L15" s="256" t="s">
        <v>220</v>
      </c>
      <c r="M15" s="102">
        <v>1480.96</v>
      </c>
    </row>
    <row r="16" spans="2:13" x14ac:dyDescent="0.25">
      <c r="B16" s="2">
        <v>15</v>
      </c>
      <c r="C16" s="31" t="s">
        <v>52</v>
      </c>
      <c r="D16" s="1" t="s">
        <v>53</v>
      </c>
      <c r="E16" s="16" t="s">
        <v>69</v>
      </c>
      <c r="F16" s="1" t="s">
        <v>54</v>
      </c>
      <c r="G16" s="1" t="s">
        <v>50</v>
      </c>
      <c r="H16" s="18">
        <v>157.76</v>
      </c>
      <c r="I16" s="18">
        <v>6.31</v>
      </c>
      <c r="J16" s="1" t="s">
        <v>49</v>
      </c>
      <c r="K16" s="37"/>
      <c r="L16" s="256" t="s">
        <v>220</v>
      </c>
      <c r="M16" s="102">
        <v>164.07</v>
      </c>
    </row>
    <row r="17" spans="1:13" x14ac:dyDescent="0.25">
      <c r="B17" s="2">
        <v>16</v>
      </c>
      <c r="C17" s="31" t="s">
        <v>28</v>
      </c>
      <c r="D17" s="1" t="s">
        <v>35</v>
      </c>
      <c r="E17" s="16" t="s">
        <v>69</v>
      </c>
      <c r="F17" s="1" t="s">
        <v>56</v>
      </c>
      <c r="G17" s="1" t="s">
        <v>50</v>
      </c>
      <c r="H17" s="18">
        <v>194.84</v>
      </c>
      <c r="I17" s="18">
        <v>42.86</v>
      </c>
      <c r="J17" s="1" t="s">
        <v>55</v>
      </c>
      <c r="K17" s="37"/>
      <c r="L17" s="254" t="s">
        <v>149</v>
      </c>
      <c r="M17" s="102">
        <v>237.7</v>
      </c>
    </row>
    <row r="18" spans="1:13" x14ac:dyDescent="0.25">
      <c r="B18" s="2">
        <v>17</v>
      </c>
      <c r="C18" s="31" t="s">
        <v>57</v>
      </c>
      <c r="D18" s="1" t="s">
        <v>58</v>
      </c>
      <c r="E18" s="16" t="s">
        <v>69</v>
      </c>
      <c r="F18" s="1" t="s">
        <v>60</v>
      </c>
      <c r="G18" s="1" t="s">
        <v>49</v>
      </c>
      <c r="H18" s="18">
        <v>920</v>
      </c>
      <c r="I18" s="18">
        <v>202.4</v>
      </c>
      <c r="J18" s="1" t="s">
        <v>59</v>
      </c>
      <c r="K18" s="37"/>
      <c r="L18" s="256" t="s">
        <v>220</v>
      </c>
      <c r="M18" s="102">
        <v>1122.4000000000001</v>
      </c>
    </row>
    <row r="19" spans="1:13" x14ac:dyDescent="0.25">
      <c r="B19" s="2">
        <f t="shared" ref="B19:B29" si="1">B18+1</f>
        <v>18</v>
      </c>
      <c r="C19" s="31" t="s">
        <v>75</v>
      </c>
      <c r="D19" s="1" t="s">
        <v>76</v>
      </c>
      <c r="E19" s="16" t="s">
        <v>69</v>
      </c>
      <c r="F19" s="1" t="s">
        <v>77</v>
      </c>
      <c r="G19" s="1" t="s">
        <v>78</v>
      </c>
      <c r="H19" s="18">
        <v>351</v>
      </c>
      <c r="I19" s="18">
        <v>77.22</v>
      </c>
      <c r="J19" s="1" t="s">
        <v>78</v>
      </c>
      <c r="K19" s="37"/>
      <c r="L19" s="256" t="s">
        <v>220</v>
      </c>
      <c r="M19" s="102">
        <v>428.22</v>
      </c>
    </row>
    <row r="20" spans="1:13" x14ac:dyDescent="0.25">
      <c r="B20" s="2">
        <f t="shared" si="1"/>
        <v>19</v>
      </c>
      <c r="C20" s="31" t="s">
        <v>79</v>
      </c>
      <c r="D20" s="1" t="s">
        <v>80</v>
      </c>
      <c r="E20" s="16" t="s">
        <v>69</v>
      </c>
      <c r="F20" s="1" t="s">
        <v>81</v>
      </c>
      <c r="G20" s="1" t="s">
        <v>78</v>
      </c>
      <c r="H20" s="18">
        <v>100</v>
      </c>
      <c r="I20" s="18">
        <v>22</v>
      </c>
      <c r="J20" s="1" t="s">
        <v>82</v>
      </c>
      <c r="K20" s="37"/>
      <c r="L20" s="255" t="s">
        <v>73</v>
      </c>
      <c r="M20" s="102">
        <v>122</v>
      </c>
    </row>
    <row r="21" spans="1:13" x14ac:dyDescent="0.25">
      <c r="B21" s="2">
        <f t="shared" si="1"/>
        <v>20</v>
      </c>
      <c r="C21" s="31" t="s">
        <v>83</v>
      </c>
      <c r="D21" s="1" t="s">
        <v>84</v>
      </c>
      <c r="E21" s="16" t="s">
        <v>69</v>
      </c>
      <c r="F21" s="1" t="s">
        <v>85</v>
      </c>
      <c r="G21" s="1" t="s">
        <v>86</v>
      </c>
      <c r="H21" s="18">
        <v>2.0699999999999998</v>
      </c>
      <c r="I21" s="18">
        <v>0.46</v>
      </c>
      <c r="J21" s="1" t="s">
        <v>86</v>
      </c>
      <c r="K21" s="37"/>
      <c r="L21" s="254" t="s">
        <v>150</v>
      </c>
      <c r="M21" s="102">
        <v>2.5299999999999998</v>
      </c>
    </row>
    <row r="22" spans="1:13" x14ac:dyDescent="0.25">
      <c r="B22" s="2">
        <f t="shared" si="1"/>
        <v>21</v>
      </c>
      <c r="C22" s="31" t="s">
        <v>87</v>
      </c>
      <c r="D22" s="1" t="s">
        <v>88</v>
      </c>
      <c r="E22" s="16" t="s">
        <v>69</v>
      </c>
      <c r="F22" s="1" t="s">
        <v>89</v>
      </c>
      <c r="G22" s="1" t="s">
        <v>86</v>
      </c>
      <c r="H22" s="18">
        <v>135.25</v>
      </c>
      <c r="I22" s="18">
        <v>29.76</v>
      </c>
      <c r="J22" s="1" t="s">
        <v>86</v>
      </c>
      <c r="K22" s="37"/>
      <c r="L22" s="254" t="s">
        <v>150</v>
      </c>
      <c r="M22" s="102">
        <v>165.01</v>
      </c>
    </row>
    <row r="23" spans="1:13" x14ac:dyDescent="0.25">
      <c r="B23" s="2">
        <f t="shared" si="1"/>
        <v>22</v>
      </c>
      <c r="C23" s="31" t="s">
        <v>90</v>
      </c>
      <c r="D23" s="1" t="s">
        <v>91</v>
      </c>
      <c r="E23" s="16" t="s">
        <v>69</v>
      </c>
      <c r="F23" s="1" t="s">
        <v>92</v>
      </c>
      <c r="G23" s="1" t="s">
        <v>93</v>
      </c>
      <c r="H23" s="18">
        <v>57.38</v>
      </c>
      <c r="I23" s="18">
        <v>12.62</v>
      </c>
      <c r="J23" s="1" t="s">
        <v>94</v>
      </c>
      <c r="K23" s="37"/>
      <c r="L23" s="256" t="s">
        <v>220</v>
      </c>
      <c r="M23" s="102">
        <v>70</v>
      </c>
    </row>
    <row r="24" spans="1:13" x14ac:dyDescent="0.25">
      <c r="A24" s="20"/>
      <c r="B24" s="21">
        <f t="shared" si="1"/>
        <v>23</v>
      </c>
      <c r="C24" s="191" t="s">
        <v>148</v>
      </c>
      <c r="D24" s="22" t="s">
        <v>95</v>
      </c>
      <c r="E24" s="23" t="s">
        <v>69</v>
      </c>
      <c r="F24" s="22" t="s">
        <v>96</v>
      </c>
      <c r="G24" s="22" t="s">
        <v>97</v>
      </c>
      <c r="H24" s="24">
        <v>374.4</v>
      </c>
      <c r="I24" s="24">
        <v>82.37</v>
      </c>
      <c r="J24" s="22" t="s">
        <v>97</v>
      </c>
      <c r="K24" s="42"/>
      <c r="L24" s="256" t="s">
        <v>220</v>
      </c>
      <c r="M24" s="103">
        <v>456.77</v>
      </c>
    </row>
    <row r="25" spans="1:13" x14ac:dyDescent="0.25">
      <c r="A25" s="26" t="s">
        <v>105</v>
      </c>
      <c r="B25" s="2">
        <f t="shared" si="1"/>
        <v>24</v>
      </c>
      <c r="C25" s="31" t="s">
        <v>17</v>
      </c>
      <c r="D25" s="1" t="s">
        <v>18</v>
      </c>
      <c r="E25" s="16" t="s">
        <v>69</v>
      </c>
      <c r="F25" s="1" t="s">
        <v>98</v>
      </c>
      <c r="G25" s="1" t="s">
        <v>93</v>
      </c>
      <c r="H25" s="18">
        <v>719</v>
      </c>
      <c r="I25" s="18">
        <v>0</v>
      </c>
      <c r="J25" s="1" t="s">
        <v>99</v>
      </c>
      <c r="K25" s="37"/>
      <c r="L25" s="257" t="s">
        <v>149</v>
      </c>
      <c r="M25" s="102">
        <v>719</v>
      </c>
    </row>
    <row r="26" spans="1:13" x14ac:dyDescent="0.25">
      <c r="B26" s="2">
        <f t="shared" si="1"/>
        <v>25</v>
      </c>
      <c r="C26" s="31" t="s">
        <v>28</v>
      </c>
      <c r="D26" s="1" t="s">
        <v>35</v>
      </c>
      <c r="E26" s="16" t="s">
        <v>69</v>
      </c>
      <c r="F26" s="1" t="s">
        <v>100</v>
      </c>
      <c r="G26" s="1" t="s">
        <v>99</v>
      </c>
      <c r="H26" s="18">
        <v>724.31</v>
      </c>
      <c r="I26" s="18">
        <v>159.35</v>
      </c>
      <c r="J26" s="1" t="s">
        <v>101</v>
      </c>
      <c r="K26" s="37"/>
      <c r="L26" s="258" t="s">
        <v>333</v>
      </c>
      <c r="M26" s="102">
        <v>883.66</v>
      </c>
    </row>
    <row r="27" spans="1:13" x14ac:dyDescent="0.25">
      <c r="B27" s="2">
        <f t="shared" si="1"/>
        <v>26</v>
      </c>
      <c r="C27" s="31" t="s">
        <v>30</v>
      </c>
      <c r="D27" s="1" t="s">
        <v>39</v>
      </c>
      <c r="E27" s="16" t="s">
        <v>69</v>
      </c>
      <c r="F27" s="1" t="s">
        <v>102</v>
      </c>
      <c r="G27" s="1" t="s">
        <v>103</v>
      </c>
      <c r="H27" s="18">
        <v>3050.52</v>
      </c>
      <c r="I27" s="18">
        <v>671.11</v>
      </c>
      <c r="J27" s="1" t="s">
        <v>101</v>
      </c>
      <c r="K27" s="37"/>
      <c r="L27" s="254" t="s">
        <v>150</v>
      </c>
      <c r="M27" s="102">
        <v>3721.63</v>
      </c>
    </row>
    <row r="28" spans="1:13" x14ac:dyDescent="0.25">
      <c r="A28" s="20"/>
      <c r="B28" s="21">
        <f t="shared" si="1"/>
        <v>27</v>
      </c>
      <c r="C28" s="32" t="s">
        <v>28</v>
      </c>
      <c r="D28" s="22" t="s">
        <v>35</v>
      </c>
      <c r="E28" s="23" t="s">
        <v>69</v>
      </c>
      <c r="F28" s="22" t="s">
        <v>104</v>
      </c>
      <c r="G28" s="22" t="s">
        <v>99</v>
      </c>
      <c r="H28" s="24">
        <v>10</v>
      </c>
      <c r="I28" s="24">
        <v>2.2000000000000002</v>
      </c>
      <c r="J28" s="22" t="s">
        <v>101</v>
      </c>
      <c r="K28" s="49"/>
      <c r="L28" s="259" t="s">
        <v>149</v>
      </c>
      <c r="M28" s="103">
        <v>12.2</v>
      </c>
    </row>
    <row r="29" spans="1:13" x14ac:dyDescent="0.25">
      <c r="A29" s="27" t="s">
        <v>106</v>
      </c>
      <c r="B29" s="2">
        <f t="shared" si="1"/>
        <v>28</v>
      </c>
      <c r="C29" s="31" t="s">
        <v>52</v>
      </c>
      <c r="D29" s="1" t="s">
        <v>53</v>
      </c>
      <c r="E29" s="16" t="s">
        <v>69</v>
      </c>
      <c r="F29" s="1" t="s">
        <v>107</v>
      </c>
      <c r="G29" s="1" t="s">
        <v>101</v>
      </c>
      <c r="H29" s="18">
        <v>146.24</v>
      </c>
      <c r="I29" s="18">
        <v>5.85</v>
      </c>
      <c r="J29" s="1" t="s">
        <v>108</v>
      </c>
      <c r="K29" s="37"/>
      <c r="L29" s="256" t="s">
        <v>220</v>
      </c>
      <c r="M29" s="102">
        <v>152.09</v>
      </c>
    </row>
    <row r="30" spans="1:13" x14ac:dyDescent="0.25">
      <c r="B30" s="2">
        <f t="shared" ref="B30:B37" si="2">B29+1</f>
        <v>29</v>
      </c>
      <c r="C30" s="31" t="s">
        <v>32</v>
      </c>
      <c r="D30" s="1" t="s">
        <v>42</v>
      </c>
      <c r="E30" s="16" t="s">
        <v>69</v>
      </c>
      <c r="F30" s="1" t="s">
        <v>109</v>
      </c>
      <c r="G30" s="1" t="s">
        <v>110</v>
      </c>
      <c r="H30" s="18">
        <v>1041.8900000000001</v>
      </c>
      <c r="I30" s="18">
        <v>229.22</v>
      </c>
      <c r="J30" s="1" t="s">
        <v>111</v>
      </c>
      <c r="K30" s="37"/>
      <c r="L30" s="254" t="s">
        <v>150</v>
      </c>
      <c r="M30" s="102">
        <v>1271.1100000000001</v>
      </c>
    </row>
    <row r="31" spans="1:13" x14ac:dyDescent="0.25">
      <c r="B31" s="2">
        <f t="shared" si="2"/>
        <v>30</v>
      </c>
      <c r="C31" s="31" t="s">
        <v>112</v>
      </c>
      <c r="D31" s="1" t="s">
        <v>113</v>
      </c>
      <c r="E31" s="16" t="s">
        <v>69</v>
      </c>
      <c r="F31" s="1" t="s">
        <v>114</v>
      </c>
      <c r="G31" s="1" t="s">
        <v>110</v>
      </c>
      <c r="H31" s="18">
        <v>347.97</v>
      </c>
      <c r="I31" s="18">
        <v>34.799999999999997</v>
      </c>
      <c r="J31" s="1" t="s">
        <v>111</v>
      </c>
      <c r="K31" s="37"/>
      <c r="L31" s="254" t="s">
        <v>150</v>
      </c>
      <c r="M31" s="102">
        <v>382.77000000000004</v>
      </c>
    </row>
    <row r="32" spans="1:13" x14ac:dyDescent="0.25">
      <c r="B32" s="2">
        <f t="shared" si="2"/>
        <v>31</v>
      </c>
      <c r="C32" s="31" t="s">
        <v>112</v>
      </c>
      <c r="D32" s="1" t="s">
        <v>113</v>
      </c>
      <c r="E32" s="16" t="s">
        <v>69</v>
      </c>
      <c r="F32" s="1" t="s">
        <v>115</v>
      </c>
      <c r="G32" s="1" t="s">
        <v>110</v>
      </c>
      <c r="H32" s="18">
        <v>11.87</v>
      </c>
      <c r="I32" s="18">
        <v>1.19</v>
      </c>
      <c r="J32" s="1" t="s">
        <v>111</v>
      </c>
      <c r="K32" s="37"/>
      <c r="L32" s="254" t="s">
        <v>150</v>
      </c>
      <c r="M32" s="102">
        <v>13.059999999999999</v>
      </c>
    </row>
    <row r="33" spans="1:13" x14ac:dyDescent="0.25">
      <c r="B33" s="2">
        <f t="shared" si="2"/>
        <v>32</v>
      </c>
      <c r="C33" s="31" t="s">
        <v>112</v>
      </c>
      <c r="D33" s="1" t="s">
        <v>113</v>
      </c>
      <c r="E33" s="16" t="s">
        <v>69</v>
      </c>
      <c r="F33" s="1" t="s">
        <v>116</v>
      </c>
      <c r="G33" s="1" t="s">
        <v>110</v>
      </c>
      <c r="H33" s="18">
        <v>11.85</v>
      </c>
      <c r="I33" s="18">
        <v>1.19</v>
      </c>
      <c r="J33" s="1" t="s">
        <v>111</v>
      </c>
      <c r="K33" s="37"/>
      <c r="L33" s="254" t="s">
        <v>150</v>
      </c>
      <c r="M33" s="102">
        <v>13.04</v>
      </c>
    </row>
    <row r="34" spans="1:13" x14ac:dyDescent="0.25">
      <c r="B34" s="2">
        <f t="shared" si="2"/>
        <v>33</v>
      </c>
      <c r="C34" s="31" t="s">
        <v>117</v>
      </c>
      <c r="D34" s="1" t="s">
        <v>118</v>
      </c>
      <c r="E34" s="16" t="s">
        <v>69</v>
      </c>
      <c r="F34" s="1" t="s">
        <v>119</v>
      </c>
      <c r="G34" s="1" t="s">
        <v>110</v>
      </c>
      <c r="H34" s="18">
        <v>2670.83</v>
      </c>
      <c r="I34" s="18">
        <v>587.58000000000004</v>
      </c>
      <c r="J34" s="1" t="s">
        <v>120</v>
      </c>
      <c r="K34" s="37"/>
      <c r="L34" s="256" t="s">
        <v>220</v>
      </c>
      <c r="M34" s="102">
        <v>3258.41</v>
      </c>
    </row>
    <row r="35" spans="1:13" x14ac:dyDescent="0.25">
      <c r="B35" s="2">
        <f t="shared" si="2"/>
        <v>34</v>
      </c>
      <c r="C35" s="31" t="s">
        <v>121</v>
      </c>
      <c r="D35" s="1" t="s">
        <v>122</v>
      </c>
      <c r="E35" s="16" t="s">
        <v>69</v>
      </c>
      <c r="F35" s="1" t="s">
        <v>123</v>
      </c>
      <c r="G35" s="1" t="s">
        <v>120</v>
      </c>
      <c r="H35" s="18">
        <v>81.97</v>
      </c>
      <c r="I35" s="18">
        <v>18.03</v>
      </c>
      <c r="J35" s="1" t="s">
        <v>120</v>
      </c>
      <c r="K35" s="37"/>
      <c r="L35" s="256" t="s">
        <v>220</v>
      </c>
      <c r="M35" s="102">
        <v>100</v>
      </c>
    </row>
    <row r="36" spans="1:13" x14ac:dyDescent="0.25">
      <c r="B36" s="2">
        <f t="shared" si="2"/>
        <v>35</v>
      </c>
      <c r="C36" s="31" t="s">
        <v>33</v>
      </c>
      <c r="D36" s="1" t="s">
        <v>45</v>
      </c>
      <c r="E36" s="16" t="s">
        <v>70</v>
      </c>
      <c r="F36" s="1" t="s">
        <v>124</v>
      </c>
      <c r="G36" s="1" t="s">
        <v>110</v>
      </c>
      <c r="H36" s="18">
        <v>378.68</v>
      </c>
      <c r="I36" s="18">
        <v>106.19</v>
      </c>
      <c r="J36" s="1" t="s">
        <v>125</v>
      </c>
      <c r="K36" s="19" t="s">
        <v>152</v>
      </c>
      <c r="L36" s="255" t="s">
        <v>70</v>
      </c>
      <c r="M36" s="102">
        <v>484.87</v>
      </c>
    </row>
    <row r="37" spans="1:13" x14ac:dyDescent="0.25">
      <c r="A37" s="20"/>
      <c r="B37" s="21">
        <f t="shared" si="2"/>
        <v>36</v>
      </c>
      <c r="C37" s="32" t="s">
        <v>33</v>
      </c>
      <c r="D37" s="22" t="s">
        <v>45</v>
      </c>
      <c r="E37" s="23" t="s">
        <v>70</v>
      </c>
      <c r="F37" s="22" t="s">
        <v>126</v>
      </c>
      <c r="G37" s="22" t="s">
        <v>110</v>
      </c>
      <c r="H37" s="24">
        <v>154.08000000000001</v>
      </c>
      <c r="I37" s="24">
        <v>33.9</v>
      </c>
      <c r="J37" s="22" t="s">
        <v>125</v>
      </c>
      <c r="K37" s="25" t="s">
        <v>153</v>
      </c>
      <c r="L37" s="260" t="s">
        <v>70</v>
      </c>
      <c r="M37" s="103">
        <v>187.98000000000002</v>
      </c>
    </row>
    <row r="38" spans="1:13" x14ac:dyDescent="0.25">
      <c r="A38" s="30" t="s">
        <v>147</v>
      </c>
      <c r="B38" s="2">
        <v>37</v>
      </c>
      <c r="C38" s="31" t="s">
        <v>127</v>
      </c>
      <c r="D38" s="1" t="s">
        <v>128</v>
      </c>
      <c r="E38" s="16" t="s">
        <v>69</v>
      </c>
      <c r="F38" s="1" t="s">
        <v>129</v>
      </c>
      <c r="G38" s="1" t="s">
        <v>130</v>
      </c>
      <c r="H38" s="18">
        <v>50</v>
      </c>
      <c r="I38" s="18">
        <v>11</v>
      </c>
      <c r="J38" s="1" t="s">
        <v>131</v>
      </c>
      <c r="K38" s="37"/>
      <c r="L38" s="256" t="s">
        <v>220</v>
      </c>
      <c r="M38" s="102">
        <v>61</v>
      </c>
    </row>
    <row r="39" spans="1:13" x14ac:dyDescent="0.25">
      <c r="B39" s="2">
        <f>B38+1</f>
        <v>38</v>
      </c>
      <c r="C39" s="31" t="s">
        <v>127</v>
      </c>
      <c r="D39" s="1" t="s">
        <v>128</v>
      </c>
      <c r="E39" s="16" t="s">
        <v>69</v>
      </c>
      <c r="F39" s="1" t="s">
        <v>132</v>
      </c>
      <c r="G39" s="1" t="s">
        <v>130</v>
      </c>
      <c r="H39" s="18">
        <v>1006.8</v>
      </c>
      <c r="I39" s="29" t="s">
        <v>133</v>
      </c>
      <c r="J39" s="1" t="s">
        <v>131</v>
      </c>
      <c r="K39" s="37"/>
      <c r="L39" s="256" t="s">
        <v>220</v>
      </c>
      <c r="M39" s="104">
        <v>1006.8</v>
      </c>
    </row>
    <row r="40" spans="1:13" x14ac:dyDescent="0.25">
      <c r="B40" s="2">
        <f>B39+1</f>
        <v>39</v>
      </c>
      <c r="C40" s="31" t="s">
        <v>134</v>
      </c>
      <c r="D40" s="1" t="s">
        <v>135</v>
      </c>
      <c r="E40" s="16" t="s">
        <v>69</v>
      </c>
      <c r="F40" s="1" t="s">
        <v>136</v>
      </c>
      <c r="G40" s="1" t="s">
        <v>103</v>
      </c>
      <c r="H40" s="18">
        <v>75.95</v>
      </c>
      <c r="I40" s="29">
        <v>16.71</v>
      </c>
      <c r="J40" s="1" t="s">
        <v>137</v>
      </c>
      <c r="K40" s="37"/>
      <c r="L40" s="254" t="s">
        <v>150</v>
      </c>
      <c r="M40" s="104">
        <v>92.66</v>
      </c>
    </row>
    <row r="41" spans="1:13" x14ac:dyDescent="0.25">
      <c r="B41" s="2">
        <f>B40+1</f>
        <v>40</v>
      </c>
      <c r="C41" s="31" t="s">
        <v>134</v>
      </c>
      <c r="D41" s="1" t="s">
        <v>135</v>
      </c>
      <c r="E41" s="16" t="s">
        <v>69</v>
      </c>
      <c r="F41" s="1" t="s">
        <v>138</v>
      </c>
      <c r="G41" s="1" t="s">
        <v>103</v>
      </c>
      <c r="H41" s="18">
        <v>75.8</v>
      </c>
      <c r="I41" s="18">
        <v>16.68</v>
      </c>
      <c r="J41" s="1" t="s">
        <v>137</v>
      </c>
      <c r="K41" s="37"/>
      <c r="L41" s="254" t="s">
        <v>150</v>
      </c>
      <c r="M41" s="104">
        <v>92.47999999999999</v>
      </c>
    </row>
    <row r="42" spans="1:13" x14ac:dyDescent="0.25">
      <c r="B42" s="2">
        <f>B41+1</f>
        <v>41</v>
      </c>
      <c r="C42" s="31" t="s">
        <v>139</v>
      </c>
      <c r="D42" s="1" t="s">
        <v>140</v>
      </c>
      <c r="E42" s="16" t="s">
        <v>69</v>
      </c>
      <c r="F42" s="1" t="s">
        <v>141</v>
      </c>
      <c r="G42" s="1" t="s">
        <v>142</v>
      </c>
      <c r="H42" s="18">
        <v>5265</v>
      </c>
      <c r="I42" s="18">
        <v>1158.3</v>
      </c>
      <c r="J42" s="1" t="s">
        <v>142</v>
      </c>
      <c r="K42" s="37"/>
      <c r="L42" s="254" t="s">
        <v>149</v>
      </c>
      <c r="M42" s="104">
        <v>6423.3</v>
      </c>
    </row>
    <row r="43" spans="1:13" x14ac:dyDescent="0.25">
      <c r="A43" s="20"/>
      <c r="B43" s="21">
        <f>B42+1</f>
        <v>42</v>
      </c>
      <c r="C43" s="74" t="s">
        <v>143</v>
      </c>
      <c r="D43" s="22" t="s">
        <v>144</v>
      </c>
      <c r="E43" s="23" t="s">
        <v>69</v>
      </c>
      <c r="F43" s="22" t="s">
        <v>145</v>
      </c>
      <c r="G43" s="22" t="s">
        <v>146</v>
      </c>
      <c r="H43" s="24">
        <f>89</f>
        <v>89</v>
      </c>
      <c r="I43" s="24">
        <f>19.58</f>
        <v>19.579999999999998</v>
      </c>
      <c r="J43" s="22" t="s">
        <v>142</v>
      </c>
      <c r="K43" s="42"/>
      <c r="L43" s="261" t="s">
        <v>333</v>
      </c>
      <c r="M43" s="105">
        <v>108.58</v>
      </c>
    </row>
    <row r="44" spans="1:13" x14ac:dyDescent="0.25">
      <c r="A44" s="8" t="s">
        <v>173</v>
      </c>
      <c r="B44" s="38">
        <v>43</v>
      </c>
      <c r="C44" s="31" t="s">
        <v>28</v>
      </c>
      <c r="D44" s="37" t="s">
        <v>35</v>
      </c>
      <c r="E44" s="39" t="s">
        <v>69</v>
      </c>
      <c r="F44" s="37" t="s">
        <v>154</v>
      </c>
      <c r="G44" s="37" t="s">
        <v>155</v>
      </c>
      <c r="H44" s="40">
        <v>156.47</v>
      </c>
      <c r="I44" s="40">
        <v>34.42</v>
      </c>
      <c r="J44" s="37" t="s">
        <v>156</v>
      </c>
      <c r="K44" s="37"/>
      <c r="L44" s="256" t="s">
        <v>220</v>
      </c>
      <c r="M44" s="102">
        <v>190.89</v>
      </c>
    </row>
    <row r="45" spans="1:13" x14ac:dyDescent="0.25">
      <c r="B45" s="38">
        <v>44</v>
      </c>
      <c r="C45" s="31" t="s">
        <v>32</v>
      </c>
      <c r="D45" s="37" t="s">
        <v>42</v>
      </c>
      <c r="E45" s="39" t="s">
        <v>69</v>
      </c>
      <c r="F45" s="37" t="s">
        <v>157</v>
      </c>
      <c r="G45" s="37" t="s">
        <v>156</v>
      </c>
      <c r="H45" s="40">
        <v>68.83</v>
      </c>
      <c r="I45" s="45">
        <v>15.14</v>
      </c>
      <c r="J45" s="37" t="s">
        <v>158</v>
      </c>
      <c r="K45" s="37"/>
      <c r="L45" s="254" t="s">
        <v>150</v>
      </c>
      <c r="M45" s="102">
        <v>83.97</v>
      </c>
    </row>
    <row r="46" spans="1:13" x14ac:dyDescent="0.25">
      <c r="B46" s="38">
        <v>45</v>
      </c>
      <c r="C46" s="31" t="s">
        <v>159</v>
      </c>
      <c r="D46" s="37" t="s">
        <v>160</v>
      </c>
      <c r="E46" s="39" t="s">
        <v>69</v>
      </c>
      <c r="F46" s="37" t="s">
        <v>161</v>
      </c>
      <c r="G46" s="37" t="s">
        <v>158</v>
      </c>
      <c r="H46" s="40">
        <v>525.38</v>
      </c>
      <c r="I46" s="45">
        <v>115.58</v>
      </c>
      <c r="J46" s="37" t="s">
        <v>162</v>
      </c>
      <c r="K46" s="37"/>
      <c r="L46" s="255" t="s">
        <v>73</v>
      </c>
      <c r="M46" s="102">
        <v>640.96</v>
      </c>
    </row>
    <row r="47" spans="1:13" x14ac:dyDescent="0.25">
      <c r="B47" s="38">
        <v>46</v>
      </c>
      <c r="C47" s="75" t="s">
        <v>163</v>
      </c>
      <c r="D47" s="47" t="s">
        <v>164</v>
      </c>
      <c r="E47" s="39" t="s">
        <v>69</v>
      </c>
      <c r="F47" s="37" t="s">
        <v>165</v>
      </c>
      <c r="G47" s="37" t="s">
        <v>156</v>
      </c>
      <c r="H47" s="40">
        <v>75.540000000000006</v>
      </c>
      <c r="I47" s="45">
        <v>16.62</v>
      </c>
      <c r="J47" s="37" t="s">
        <v>166</v>
      </c>
      <c r="K47" s="37"/>
      <c r="L47" s="256" t="s">
        <v>220</v>
      </c>
      <c r="M47" s="102">
        <v>92.160000000000011</v>
      </c>
    </row>
    <row r="48" spans="1:13" x14ac:dyDescent="0.25">
      <c r="B48" s="38">
        <v>47</v>
      </c>
      <c r="C48" s="31" t="s">
        <v>87</v>
      </c>
      <c r="D48" s="37" t="s">
        <v>88</v>
      </c>
      <c r="E48" s="39" t="s">
        <v>69</v>
      </c>
      <c r="F48" s="37" t="s">
        <v>167</v>
      </c>
      <c r="G48" s="37" t="s">
        <v>166</v>
      </c>
      <c r="H48" s="40">
        <v>40.409999999999997</v>
      </c>
      <c r="I48" s="45">
        <v>8.89</v>
      </c>
      <c r="J48" s="37" t="s">
        <v>166</v>
      </c>
      <c r="K48" s="37"/>
      <c r="L48" s="254" t="s">
        <v>150</v>
      </c>
      <c r="M48" s="102">
        <v>49.3</v>
      </c>
    </row>
    <row r="49" spans="1:13" x14ac:dyDescent="0.25">
      <c r="B49" s="38">
        <v>48</v>
      </c>
      <c r="C49" s="31" t="s">
        <v>83</v>
      </c>
      <c r="D49" s="37" t="s">
        <v>84</v>
      </c>
      <c r="E49" s="39" t="s">
        <v>69</v>
      </c>
      <c r="F49" s="37" t="s">
        <v>168</v>
      </c>
      <c r="G49" s="37" t="s">
        <v>166</v>
      </c>
      <c r="H49" s="40">
        <v>28.92</v>
      </c>
      <c r="I49" s="45">
        <v>0.23</v>
      </c>
      <c r="J49" s="37" t="s">
        <v>166</v>
      </c>
      <c r="K49" s="37"/>
      <c r="L49" s="254" t="s">
        <v>150</v>
      </c>
      <c r="M49" s="102">
        <v>29.150000000000002</v>
      </c>
    </row>
    <row r="50" spans="1:13" x14ac:dyDescent="0.25">
      <c r="A50" s="20"/>
      <c r="B50" s="41">
        <v>49</v>
      </c>
      <c r="C50" s="74" t="s">
        <v>169</v>
      </c>
      <c r="D50" s="46" t="s">
        <v>170</v>
      </c>
      <c r="E50" s="43" t="s">
        <v>69</v>
      </c>
      <c r="F50" s="42" t="s">
        <v>171</v>
      </c>
      <c r="G50" s="42" t="s">
        <v>166</v>
      </c>
      <c r="H50" s="44">
        <v>320</v>
      </c>
      <c r="I50" s="48">
        <v>70.400000000000006</v>
      </c>
      <c r="J50" s="42" t="s">
        <v>172</v>
      </c>
      <c r="K50" s="42"/>
      <c r="L50" s="262" t="s">
        <v>220</v>
      </c>
      <c r="M50" s="103">
        <v>390.4</v>
      </c>
    </row>
    <row r="51" spans="1:13" x14ac:dyDescent="0.25">
      <c r="A51" s="71" t="s">
        <v>219</v>
      </c>
      <c r="B51" s="51">
        <v>50</v>
      </c>
      <c r="C51" s="31" t="s">
        <v>75</v>
      </c>
      <c r="D51" s="50" t="s">
        <v>76</v>
      </c>
      <c r="E51" s="52" t="s">
        <v>69</v>
      </c>
      <c r="F51" s="50" t="s">
        <v>174</v>
      </c>
      <c r="G51" s="50" t="s">
        <v>175</v>
      </c>
      <c r="H51" s="53">
        <v>135</v>
      </c>
      <c r="I51" s="57">
        <v>29.7</v>
      </c>
      <c r="J51" s="50" t="s">
        <v>175</v>
      </c>
      <c r="K51" s="17"/>
      <c r="L51" s="263" t="s">
        <v>295</v>
      </c>
      <c r="M51" s="102">
        <v>164.7</v>
      </c>
    </row>
    <row r="52" spans="1:13" x14ac:dyDescent="0.25">
      <c r="B52" s="51">
        <v>51</v>
      </c>
      <c r="C52" s="31" t="s">
        <v>176</v>
      </c>
      <c r="D52" s="50" t="s">
        <v>177</v>
      </c>
      <c r="E52" s="52" t="s">
        <v>69</v>
      </c>
      <c r="F52" s="50" t="s">
        <v>178</v>
      </c>
      <c r="G52" s="50" t="s">
        <v>158</v>
      </c>
      <c r="H52" s="53">
        <v>735.42</v>
      </c>
      <c r="I52" s="57">
        <v>161.69999999999999</v>
      </c>
      <c r="J52" s="50" t="s">
        <v>179</v>
      </c>
      <c r="K52" s="17"/>
      <c r="L52" s="258" t="s">
        <v>333</v>
      </c>
      <c r="M52" s="102">
        <v>897.11999999999989</v>
      </c>
    </row>
    <row r="53" spans="1:13" x14ac:dyDescent="0.25">
      <c r="B53" s="51">
        <v>52</v>
      </c>
      <c r="C53" s="31" t="s">
        <v>176</v>
      </c>
      <c r="D53" s="50" t="s">
        <v>177</v>
      </c>
      <c r="E53" s="52" t="s">
        <v>69</v>
      </c>
      <c r="F53" s="50" t="s">
        <v>180</v>
      </c>
      <c r="G53" s="50" t="s">
        <v>158</v>
      </c>
      <c r="H53" s="53">
        <v>40</v>
      </c>
      <c r="I53" s="57">
        <v>8.8000000000000007</v>
      </c>
      <c r="J53" s="50" t="s">
        <v>179</v>
      </c>
      <c r="K53" s="17"/>
      <c r="L53" s="258" t="s">
        <v>333</v>
      </c>
      <c r="M53" s="102">
        <v>48.8</v>
      </c>
    </row>
    <row r="54" spans="1:13" x14ac:dyDescent="0.25">
      <c r="B54" s="51">
        <v>53</v>
      </c>
      <c r="C54" s="31" t="s">
        <v>176</v>
      </c>
      <c r="D54" s="50" t="s">
        <v>177</v>
      </c>
      <c r="E54" s="52" t="s">
        <v>69</v>
      </c>
      <c r="F54" s="50" t="s">
        <v>181</v>
      </c>
      <c r="G54" s="50" t="s">
        <v>158</v>
      </c>
      <c r="H54" s="53">
        <v>312</v>
      </c>
      <c r="I54" s="57">
        <v>68.64</v>
      </c>
      <c r="J54" s="50" t="s">
        <v>179</v>
      </c>
      <c r="K54" s="17"/>
      <c r="L54" s="258" t="s">
        <v>333</v>
      </c>
      <c r="M54" s="102">
        <v>380.64</v>
      </c>
    </row>
    <row r="55" spans="1:13" x14ac:dyDescent="0.25">
      <c r="B55" s="51">
        <v>54</v>
      </c>
      <c r="C55" s="31" t="s">
        <v>0</v>
      </c>
      <c r="D55" s="50" t="s">
        <v>3</v>
      </c>
      <c r="E55" s="52" t="s">
        <v>69</v>
      </c>
      <c r="F55" s="50" t="s">
        <v>182</v>
      </c>
      <c r="G55" s="50" t="s">
        <v>172</v>
      </c>
      <c r="H55" s="53">
        <v>50</v>
      </c>
      <c r="I55" s="57">
        <v>11</v>
      </c>
      <c r="J55" s="50" t="s">
        <v>183</v>
      </c>
      <c r="K55" s="17"/>
      <c r="L55" s="264" t="s">
        <v>295</v>
      </c>
      <c r="M55" s="102">
        <v>61</v>
      </c>
    </row>
    <row r="56" spans="1:13" x14ac:dyDescent="0.25">
      <c r="B56" s="51">
        <v>55</v>
      </c>
      <c r="C56" s="31" t="s">
        <v>17</v>
      </c>
      <c r="D56" s="50" t="s">
        <v>18</v>
      </c>
      <c r="E56" s="52" t="s">
        <v>69</v>
      </c>
      <c r="F56" s="50" t="s">
        <v>184</v>
      </c>
      <c r="G56" s="50" t="s">
        <v>172</v>
      </c>
      <c r="H56" s="53">
        <v>820</v>
      </c>
      <c r="I56" s="57" t="s">
        <v>133</v>
      </c>
      <c r="J56" s="50" t="s">
        <v>183</v>
      </c>
      <c r="K56" s="17"/>
      <c r="L56" s="264" t="s">
        <v>295</v>
      </c>
      <c r="M56" s="104">
        <v>820</v>
      </c>
    </row>
    <row r="57" spans="1:13" x14ac:dyDescent="0.25">
      <c r="B57" s="51">
        <v>56</v>
      </c>
      <c r="C57" s="31" t="s">
        <v>30</v>
      </c>
      <c r="D57" s="50" t="s">
        <v>39</v>
      </c>
      <c r="E57" s="52" t="s">
        <v>69</v>
      </c>
      <c r="F57" s="50" t="s">
        <v>185</v>
      </c>
      <c r="G57" s="50" t="s">
        <v>183</v>
      </c>
      <c r="H57" s="53">
        <v>2034.39</v>
      </c>
      <c r="I57" s="57">
        <v>447.57</v>
      </c>
      <c r="J57" s="50" t="s">
        <v>183</v>
      </c>
      <c r="K57" s="17"/>
      <c r="L57" s="254" t="s">
        <v>150</v>
      </c>
      <c r="M57" s="102">
        <v>2481.96</v>
      </c>
    </row>
    <row r="58" spans="1:13" x14ac:dyDescent="0.25">
      <c r="B58" s="54">
        <v>57</v>
      </c>
      <c r="C58" s="74" t="s">
        <v>28</v>
      </c>
      <c r="D58" s="58" t="s">
        <v>35</v>
      </c>
      <c r="E58" s="60" t="s">
        <v>69</v>
      </c>
      <c r="F58" s="55" t="s">
        <v>186</v>
      </c>
      <c r="G58" s="55" t="s">
        <v>179</v>
      </c>
      <c r="H58" s="56">
        <v>724.31</v>
      </c>
      <c r="I58" s="59">
        <v>159.35</v>
      </c>
      <c r="J58" s="55" t="s">
        <v>187</v>
      </c>
      <c r="K58" s="17"/>
      <c r="L58" s="265" t="s">
        <v>295</v>
      </c>
      <c r="M58" s="103">
        <v>883.66</v>
      </c>
    </row>
    <row r="59" spans="1:13" x14ac:dyDescent="0.25">
      <c r="A59" s="71" t="s">
        <v>188</v>
      </c>
      <c r="B59" s="63">
        <v>58</v>
      </c>
      <c r="C59" s="31" t="s">
        <v>159</v>
      </c>
      <c r="D59" s="62" t="s">
        <v>160</v>
      </c>
      <c r="E59" s="64" t="s">
        <v>70</v>
      </c>
      <c r="F59" s="62" t="s">
        <v>189</v>
      </c>
      <c r="G59" s="62" t="s">
        <v>190</v>
      </c>
      <c r="H59" s="65">
        <v>525.38</v>
      </c>
      <c r="I59" s="72">
        <v>115.58</v>
      </c>
      <c r="J59" s="62" t="s">
        <v>191</v>
      </c>
      <c r="K59" s="17"/>
      <c r="L59" s="255" t="s">
        <v>294</v>
      </c>
      <c r="M59" s="102">
        <v>640.96</v>
      </c>
    </row>
    <row r="60" spans="1:13" x14ac:dyDescent="0.25">
      <c r="A60" s="61"/>
      <c r="B60" s="63">
        <v>59</v>
      </c>
      <c r="C60" s="31" t="s">
        <v>192</v>
      </c>
      <c r="D60" s="62" t="s">
        <v>193</v>
      </c>
      <c r="E60" s="64" t="s">
        <v>69</v>
      </c>
      <c r="F60" s="62" t="s">
        <v>194</v>
      </c>
      <c r="G60" s="62" t="s">
        <v>166</v>
      </c>
      <c r="H60" s="65">
        <v>25</v>
      </c>
      <c r="I60" s="72">
        <v>5.5</v>
      </c>
      <c r="J60" s="62" t="s">
        <v>191</v>
      </c>
      <c r="K60" s="17"/>
      <c r="L60" s="258" t="s">
        <v>333</v>
      </c>
      <c r="M60" s="102">
        <v>30.5</v>
      </c>
    </row>
    <row r="61" spans="1:13" x14ac:dyDescent="0.25">
      <c r="A61" s="61"/>
      <c r="B61" s="63">
        <v>60</v>
      </c>
      <c r="C61" s="31" t="s">
        <v>195</v>
      </c>
      <c r="D61" s="62" t="s">
        <v>196</v>
      </c>
      <c r="E61" s="64" t="s">
        <v>69</v>
      </c>
      <c r="F61" s="62" t="s">
        <v>197</v>
      </c>
      <c r="G61" s="62" t="s">
        <v>198</v>
      </c>
      <c r="H61" s="65">
        <v>1566.71</v>
      </c>
      <c r="I61" s="72">
        <v>344.68</v>
      </c>
      <c r="J61" s="62" t="s">
        <v>191</v>
      </c>
      <c r="K61" s="17"/>
      <c r="L61" s="264" t="s">
        <v>295</v>
      </c>
      <c r="M61" s="102">
        <v>1911.39</v>
      </c>
    </row>
    <row r="62" spans="1:13" x14ac:dyDescent="0.25">
      <c r="A62" s="61"/>
      <c r="B62" s="63">
        <v>61</v>
      </c>
      <c r="C62" s="31" t="s">
        <v>32</v>
      </c>
      <c r="D62" s="62" t="s">
        <v>42</v>
      </c>
      <c r="E62" s="64" t="s">
        <v>69</v>
      </c>
      <c r="F62" s="62" t="s">
        <v>199</v>
      </c>
      <c r="G62" s="62" t="s">
        <v>198</v>
      </c>
      <c r="H62" s="65">
        <v>889.24</v>
      </c>
      <c r="I62" s="72">
        <v>195.63</v>
      </c>
      <c r="J62" s="62" t="s">
        <v>200</v>
      </c>
      <c r="K62" s="17"/>
      <c r="L62" s="254" t="s">
        <v>150</v>
      </c>
      <c r="M62" s="102">
        <v>1084.8699999999999</v>
      </c>
    </row>
    <row r="63" spans="1:13" x14ac:dyDescent="0.25">
      <c r="A63" s="61"/>
      <c r="B63" s="63">
        <v>62</v>
      </c>
      <c r="C63" s="31" t="s">
        <v>33</v>
      </c>
      <c r="D63" s="62" t="s">
        <v>45</v>
      </c>
      <c r="E63" s="64" t="s">
        <v>69</v>
      </c>
      <c r="F63" s="62" t="s">
        <v>201</v>
      </c>
      <c r="G63" s="62" t="s">
        <v>198</v>
      </c>
      <c r="H63" s="65">
        <v>7.75</v>
      </c>
      <c r="I63" s="72">
        <v>1.71</v>
      </c>
      <c r="J63" s="62" t="s">
        <v>202</v>
      </c>
      <c r="K63" s="17"/>
      <c r="L63" s="255" t="s">
        <v>73</v>
      </c>
      <c r="M63" s="102">
        <v>9.4600000000000009</v>
      </c>
    </row>
    <row r="64" spans="1:13" x14ac:dyDescent="0.25">
      <c r="A64" s="61"/>
      <c r="B64" s="63">
        <v>63</v>
      </c>
      <c r="C64" s="106" t="s">
        <v>28</v>
      </c>
      <c r="D64" s="73" t="s">
        <v>35</v>
      </c>
      <c r="E64" s="64" t="s">
        <v>69</v>
      </c>
      <c r="F64" s="73" t="s">
        <v>203</v>
      </c>
      <c r="G64" s="62" t="s">
        <v>204</v>
      </c>
      <c r="H64" s="65">
        <v>201.5</v>
      </c>
      <c r="I64" s="72">
        <v>44.33</v>
      </c>
      <c r="J64" s="62" t="s">
        <v>202</v>
      </c>
      <c r="K64" s="17"/>
      <c r="L64" s="263" t="s">
        <v>295</v>
      </c>
      <c r="M64" s="102">
        <v>245.82999999999998</v>
      </c>
    </row>
    <row r="65" spans="1:13" x14ac:dyDescent="0.25">
      <c r="A65" s="61"/>
      <c r="B65" s="63">
        <v>64</v>
      </c>
      <c r="C65" s="106" t="s">
        <v>169</v>
      </c>
      <c r="D65" s="73" t="s">
        <v>170</v>
      </c>
      <c r="E65" s="64" t="s">
        <v>69</v>
      </c>
      <c r="F65" s="73" t="s">
        <v>205</v>
      </c>
      <c r="G65" s="62" t="s">
        <v>206</v>
      </c>
      <c r="H65" s="65">
        <v>63</v>
      </c>
      <c r="I65" s="72">
        <v>0</v>
      </c>
      <c r="J65" s="62" t="s">
        <v>206</v>
      </c>
      <c r="K65" s="17"/>
      <c r="L65" s="264" t="s">
        <v>295</v>
      </c>
      <c r="M65" s="102">
        <v>63</v>
      </c>
    </row>
    <row r="66" spans="1:13" x14ac:dyDescent="0.25">
      <c r="A66" s="61"/>
      <c r="B66" s="63">
        <v>65</v>
      </c>
      <c r="C66" s="106" t="s">
        <v>169</v>
      </c>
      <c r="D66" s="73" t="s">
        <v>170</v>
      </c>
      <c r="E66" s="64" t="s">
        <v>69</v>
      </c>
      <c r="F66" s="73" t="s">
        <v>207</v>
      </c>
      <c r="G66" s="62" t="s">
        <v>206</v>
      </c>
      <c r="H66" s="65">
        <v>350</v>
      </c>
      <c r="I66" s="72">
        <v>77</v>
      </c>
      <c r="J66" s="62" t="s">
        <v>206</v>
      </c>
      <c r="K66" s="17"/>
      <c r="L66" s="264" t="s">
        <v>295</v>
      </c>
      <c r="M66" s="102">
        <v>427</v>
      </c>
    </row>
    <row r="67" spans="1:13" x14ac:dyDescent="0.25">
      <c r="A67" s="61"/>
      <c r="B67" s="63">
        <v>66</v>
      </c>
      <c r="C67" s="31" t="s">
        <v>208</v>
      </c>
      <c r="D67" s="62" t="s">
        <v>209</v>
      </c>
      <c r="E67" s="64" t="s">
        <v>69</v>
      </c>
      <c r="F67" s="62" t="s">
        <v>210</v>
      </c>
      <c r="G67" s="62" t="s">
        <v>211</v>
      </c>
      <c r="H67" s="65">
        <v>10830.08</v>
      </c>
      <c r="I67" s="72">
        <v>0</v>
      </c>
      <c r="J67" s="62" t="s">
        <v>212</v>
      </c>
      <c r="K67" s="17"/>
      <c r="L67" s="255" t="s">
        <v>73</v>
      </c>
      <c r="M67" s="102">
        <v>10830.08</v>
      </c>
    </row>
    <row r="68" spans="1:13" x14ac:dyDescent="0.25">
      <c r="A68" s="61"/>
      <c r="B68" s="63">
        <v>67</v>
      </c>
      <c r="C68" s="31" t="s">
        <v>208</v>
      </c>
      <c r="D68" s="62" t="s">
        <v>209</v>
      </c>
      <c r="E68" s="64" t="s">
        <v>69</v>
      </c>
      <c r="F68" s="62" t="s">
        <v>213</v>
      </c>
      <c r="G68" s="62" t="s">
        <v>211</v>
      </c>
      <c r="H68" s="65">
        <v>11908.75</v>
      </c>
      <c r="I68" s="72">
        <v>0</v>
      </c>
      <c r="J68" s="62" t="s">
        <v>212</v>
      </c>
      <c r="K68" s="17"/>
      <c r="L68" s="255" t="s">
        <v>73</v>
      </c>
      <c r="M68" s="102">
        <v>11908.75</v>
      </c>
    </row>
    <row r="69" spans="1:13" x14ac:dyDescent="0.25">
      <c r="A69" s="61"/>
      <c r="B69" s="63">
        <v>68</v>
      </c>
      <c r="C69" s="31" t="s">
        <v>176</v>
      </c>
      <c r="D69" s="62" t="s">
        <v>177</v>
      </c>
      <c r="E69" s="64" t="s">
        <v>69</v>
      </c>
      <c r="F69" s="62" t="s">
        <v>214</v>
      </c>
      <c r="G69" s="62" t="s">
        <v>206</v>
      </c>
      <c r="H69" s="65">
        <v>28</v>
      </c>
      <c r="I69" s="72">
        <v>6.16</v>
      </c>
      <c r="J69" s="62" t="s">
        <v>212</v>
      </c>
      <c r="K69" s="17"/>
      <c r="L69" s="258" t="s">
        <v>333</v>
      </c>
      <c r="M69" s="102">
        <v>34.159999999999997</v>
      </c>
    </row>
    <row r="70" spans="1:13" x14ac:dyDescent="0.25">
      <c r="A70" s="61"/>
      <c r="B70" s="63">
        <v>69</v>
      </c>
      <c r="C70" s="31" t="s">
        <v>176</v>
      </c>
      <c r="D70" s="62" t="s">
        <v>177</v>
      </c>
      <c r="E70" s="64" t="s">
        <v>69</v>
      </c>
      <c r="F70" s="62" t="s">
        <v>215</v>
      </c>
      <c r="G70" s="62" t="s">
        <v>206</v>
      </c>
      <c r="H70" s="65">
        <v>104</v>
      </c>
      <c r="I70" s="72">
        <v>22.88</v>
      </c>
      <c r="J70" s="62" t="s">
        <v>212</v>
      </c>
      <c r="K70" s="17"/>
      <c r="L70" s="258" t="s">
        <v>333</v>
      </c>
      <c r="M70" s="102">
        <v>126.88</v>
      </c>
    </row>
    <row r="71" spans="1:13" x14ac:dyDescent="0.25">
      <c r="A71" s="61"/>
      <c r="B71" s="63">
        <v>70</v>
      </c>
      <c r="C71" s="31" t="s">
        <v>176</v>
      </c>
      <c r="D71" s="62" t="s">
        <v>177</v>
      </c>
      <c r="E71" s="64" t="s">
        <v>69</v>
      </c>
      <c r="F71" s="62" t="s">
        <v>216</v>
      </c>
      <c r="G71" s="62" t="s">
        <v>206</v>
      </c>
      <c r="H71" s="65">
        <v>245</v>
      </c>
      <c r="I71" s="65">
        <v>53.9</v>
      </c>
      <c r="J71" s="62" t="s">
        <v>212</v>
      </c>
      <c r="K71" s="17"/>
      <c r="L71" s="258" t="s">
        <v>333</v>
      </c>
      <c r="M71" s="102">
        <v>298.89999999999998</v>
      </c>
    </row>
    <row r="72" spans="1:13" x14ac:dyDescent="0.25">
      <c r="A72" s="66"/>
      <c r="B72" s="67">
        <v>71</v>
      </c>
      <c r="C72" s="32" t="s">
        <v>117</v>
      </c>
      <c r="D72" s="68" t="s">
        <v>118</v>
      </c>
      <c r="E72" s="69" t="s">
        <v>69</v>
      </c>
      <c r="F72" s="68" t="s">
        <v>217</v>
      </c>
      <c r="G72" s="68" t="s">
        <v>218</v>
      </c>
      <c r="H72" s="70">
        <v>360.72</v>
      </c>
      <c r="I72" s="70">
        <v>79.36</v>
      </c>
      <c r="J72" s="68" t="s">
        <v>218</v>
      </c>
      <c r="K72" s="17"/>
      <c r="L72" s="264" t="s">
        <v>333</v>
      </c>
      <c r="M72" s="103">
        <v>440.08000000000004</v>
      </c>
    </row>
    <row r="73" spans="1:13" x14ac:dyDescent="0.25">
      <c r="A73" s="90" t="s">
        <v>221</v>
      </c>
      <c r="B73" s="129">
        <v>72</v>
      </c>
      <c r="C73" s="31" t="s">
        <v>176</v>
      </c>
      <c r="D73" s="83" t="s">
        <v>177</v>
      </c>
      <c r="E73" s="84" t="s">
        <v>69</v>
      </c>
      <c r="F73" s="83" t="s">
        <v>222</v>
      </c>
      <c r="G73" s="83" t="s">
        <v>206</v>
      </c>
      <c r="H73" s="85">
        <v>252</v>
      </c>
      <c r="I73" s="18"/>
      <c r="J73" s="17"/>
      <c r="K73" s="17"/>
      <c r="L73" s="266" t="s">
        <v>333</v>
      </c>
      <c r="M73" s="102">
        <v>307.44</v>
      </c>
    </row>
    <row r="74" spans="1:13" x14ac:dyDescent="0.25">
      <c r="A74" s="82"/>
      <c r="B74" s="129">
        <v>73</v>
      </c>
      <c r="C74" s="31" t="s">
        <v>87</v>
      </c>
      <c r="D74" s="83" t="s">
        <v>88</v>
      </c>
      <c r="E74" s="84" t="s">
        <v>69</v>
      </c>
      <c r="F74" s="83" t="s">
        <v>223</v>
      </c>
      <c r="G74" s="83" t="s">
        <v>224</v>
      </c>
      <c r="H74" s="85">
        <v>12.62</v>
      </c>
      <c r="I74" s="18"/>
      <c r="J74" s="17"/>
      <c r="K74" s="17"/>
      <c r="L74" s="254" t="s">
        <v>150</v>
      </c>
      <c r="M74" s="102">
        <v>15.399999999999999</v>
      </c>
    </row>
    <row r="75" spans="1:13" x14ac:dyDescent="0.25">
      <c r="A75" s="82"/>
      <c r="B75" s="129">
        <v>74</v>
      </c>
      <c r="C75" s="31" t="s">
        <v>83</v>
      </c>
      <c r="D75" s="83" t="s">
        <v>84</v>
      </c>
      <c r="E75" s="84" t="s">
        <v>69</v>
      </c>
      <c r="F75" s="83" t="s">
        <v>225</v>
      </c>
      <c r="G75" s="83" t="s">
        <v>224</v>
      </c>
      <c r="H75" s="85">
        <v>1.03</v>
      </c>
      <c r="I75" s="18"/>
      <c r="J75" s="17"/>
      <c r="K75" s="17"/>
      <c r="L75" s="254" t="s">
        <v>150</v>
      </c>
      <c r="M75" s="102">
        <v>1.26</v>
      </c>
    </row>
    <row r="76" spans="1:13" x14ac:dyDescent="0.25">
      <c r="A76" s="82"/>
      <c r="B76" s="129">
        <v>75</v>
      </c>
      <c r="C76" s="31" t="s">
        <v>75</v>
      </c>
      <c r="D76" s="83" t="s">
        <v>76</v>
      </c>
      <c r="E76" s="84" t="s">
        <v>69</v>
      </c>
      <c r="F76" s="83" t="s">
        <v>226</v>
      </c>
      <c r="G76" s="83" t="s">
        <v>224</v>
      </c>
      <c r="H76" s="85">
        <v>162</v>
      </c>
      <c r="I76" s="18"/>
      <c r="J76" s="17"/>
      <c r="K76" s="17"/>
      <c r="L76" s="263" t="s">
        <v>295</v>
      </c>
      <c r="M76" s="102">
        <v>197.64</v>
      </c>
    </row>
    <row r="77" spans="1:13" x14ac:dyDescent="0.25">
      <c r="A77" s="82"/>
      <c r="B77" s="129">
        <v>76</v>
      </c>
      <c r="C77" s="31" t="s">
        <v>227</v>
      </c>
      <c r="D77" s="83" t="s">
        <v>228</v>
      </c>
      <c r="E77" s="84" t="s">
        <v>69</v>
      </c>
      <c r="F77" s="83" t="s">
        <v>229</v>
      </c>
      <c r="G77" s="83" t="s">
        <v>230</v>
      </c>
      <c r="H77" s="85">
        <v>200</v>
      </c>
      <c r="I77" s="18"/>
      <c r="J77" s="17"/>
      <c r="K77" s="17"/>
      <c r="L77" s="263" t="s">
        <v>295</v>
      </c>
      <c r="M77" s="102">
        <v>200</v>
      </c>
    </row>
    <row r="78" spans="1:13" x14ac:dyDescent="0.25">
      <c r="A78" s="82"/>
      <c r="B78" s="129">
        <v>77</v>
      </c>
      <c r="C78" s="31" t="s">
        <v>231</v>
      </c>
      <c r="D78" s="83" t="s">
        <v>232</v>
      </c>
      <c r="E78" s="84" t="s">
        <v>69</v>
      </c>
      <c r="F78" s="83" t="s">
        <v>233</v>
      </c>
      <c r="G78" s="83" t="s">
        <v>230</v>
      </c>
      <c r="H78" s="85">
        <v>1080</v>
      </c>
      <c r="I78" s="18"/>
      <c r="J78" s="17"/>
      <c r="K78" s="17"/>
      <c r="L78" s="263" t="s">
        <v>295</v>
      </c>
      <c r="M78" s="102">
        <v>1317.6</v>
      </c>
    </row>
    <row r="79" spans="1:13" x14ac:dyDescent="0.25">
      <c r="A79" s="82"/>
      <c r="B79" s="129">
        <v>78</v>
      </c>
      <c r="C79" s="31" t="s">
        <v>234</v>
      </c>
      <c r="D79" s="83" t="s">
        <v>235</v>
      </c>
      <c r="E79" s="92" t="s">
        <v>236</v>
      </c>
      <c r="F79" s="83" t="s">
        <v>237</v>
      </c>
      <c r="G79" s="83" t="s">
        <v>238</v>
      </c>
      <c r="H79" s="85">
        <v>16640</v>
      </c>
      <c r="I79" s="18"/>
      <c r="J79" s="17"/>
      <c r="K79" s="17"/>
      <c r="L79" s="256" t="s">
        <v>220</v>
      </c>
      <c r="M79" s="102">
        <v>20300.8</v>
      </c>
    </row>
    <row r="80" spans="1:13" x14ac:dyDescent="0.25">
      <c r="A80" s="86"/>
      <c r="B80" s="129">
        <v>79</v>
      </c>
      <c r="C80" s="32" t="s">
        <v>239</v>
      </c>
      <c r="D80" s="87" t="s">
        <v>240</v>
      </c>
      <c r="E80" s="88" t="s">
        <v>69</v>
      </c>
      <c r="F80" s="87" t="s">
        <v>241</v>
      </c>
      <c r="G80" s="87" t="s">
        <v>238</v>
      </c>
      <c r="H80" s="89">
        <v>17561.22</v>
      </c>
      <c r="I80" s="18"/>
      <c r="J80" s="17"/>
      <c r="K80" s="17"/>
      <c r="L80" s="256" t="s">
        <v>220</v>
      </c>
      <c r="M80" s="103">
        <v>21270.75</v>
      </c>
    </row>
    <row r="81" spans="1:13" x14ac:dyDescent="0.25">
      <c r="A81" s="90" t="s">
        <v>242</v>
      </c>
      <c r="B81" s="129">
        <v>80</v>
      </c>
      <c r="C81" s="31" t="s">
        <v>17</v>
      </c>
      <c r="D81" s="83" t="s">
        <v>18</v>
      </c>
      <c r="E81" s="84" t="s">
        <v>69</v>
      </c>
      <c r="F81" s="83" t="s">
        <v>243</v>
      </c>
      <c r="G81" s="83" t="s">
        <v>230</v>
      </c>
      <c r="H81" s="85">
        <v>198</v>
      </c>
      <c r="I81" s="18"/>
      <c r="J81" s="17"/>
      <c r="K81" s="17"/>
      <c r="L81" s="267" t="s">
        <v>295</v>
      </c>
      <c r="M81" s="102">
        <v>198</v>
      </c>
    </row>
    <row r="82" spans="1:13" x14ac:dyDescent="0.25">
      <c r="A82" s="82"/>
      <c r="B82" s="129">
        <v>81</v>
      </c>
      <c r="C82" s="31" t="s">
        <v>244</v>
      </c>
      <c r="D82" s="83" t="s">
        <v>245</v>
      </c>
      <c r="E82" s="84" t="s">
        <v>69</v>
      </c>
      <c r="F82" s="83" t="s">
        <v>246</v>
      </c>
      <c r="G82" s="83" t="s">
        <v>247</v>
      </c>
      <c r="H82" s="85">
        <v>956.8</v>
      </c>
      <c r="I82" s="18"/>
      <c r="J82" s="17"/>
      <c r="K82" s="17"/>
      <c r="L82" s="256" t="s">
        <v>220</v>
      </c>
      <c r="M82" s="102">
        <v>1167.3</v>
      </c>
    </row>
    <row r="83" spans="1:13" x14ac:dyDescent="0.25">
      <c r="A83" s="82"/>
      <c r="B83" s="129">
        <v>82</v>
      </c>
      <c r="C83" s="31" t="s">
        <v>244</v>
      </c>
      <c r="D83" s="83" t="s">
        <v>245</v>
      </c>
      <c r="E83" s="84" t="s">
        <v>69</v>
      </c>
      <c r="F83" s="83" t="s">
        <v>248</v>
      </c>
      <c r="G83" s="83" t="s">
        <v>247</v>
      </c>
      <c r="H83" s="85">
        <v>4300.3999999999996</v>
      </c>
      <c r="I83" s="18"/>
      <c r="J83" s="17"/>
      <c r="K83" s="17"/>
      <c r="L83" s="256" t="s">
        <v>220</v>
      </c>
      <c r="M83" s="102">
        <v>5246.49</v>
      </c>
    </row>
    <row r="84" spans="1:13" x14ac:dyDescent="0.25">
      <c r="A84" s="82"/>
      <c r="B84" s="129">
        <v>83</v>
      </c>
      <c r="C84" s="31" t="s">
        <v>249</v>
      </c>
      <c r="D84" s="83" t="s">
        <v>250</v>
      </c>
      <c r="E84" s="84" t="s">
        <v>69</v>
      </c>
      <c r="F84" s="83" t="s">
        <v>251</v>
      </c>
      <c r="G84" s="83" t="s">
        <v>230</v>
      </c>
      <c r="H84" s="85">
        <v>675</v>
      </c>
      <c r="I84" s="18"/>
      <c r="J84" s="17"/>
      <c r="K84" s="17"/>
      <c r="L84" s="263" t="s">
        <v>295</v>
      </c>
      <c r="M84" s="102">
        <v>823.5</v>
      </c>
    </row>
    <row r="85" spans="1:13" x14ac:dyDescent="0.25">
      <c r="A85" s="82"/>
      <c r="B85" s="129">
        <v>84</v>
      </c>
      <c r="C85" s="31" t="s">
        <v>252</v>
      </c>
      <c r="D85" s="83" t="s">
        <v>253</v>
      </c>
      <c r="E85" s="92" t="s">
        <v>236</v>
      </c>
      <c r="F85" s="83" t="s">
        <v>254</v>
      </c>
      <c r="G85" s="83" t="s">
        <v>238</v>
      </c>
      <c r="H85" s="85">
        <v>16640</v>
      </c>
      <c r="I85" s="18"/>
      <c r="J85" s="17"/>
      <c r="K85" s="17"/>
      <c r="L85" s="256" t="s">
        <v>220</v>
      </c>
      <c r="M85" s="102">
        <v>20300.8</v>
      </c>
    </row>
    <row r="86" spans="1:13" x14ac:dyDescent="0.25">
      <c r="A86" s="82"/>
      <c r="B86" s="129">
        <v>85</v>
      </c>
      <c r="C86" s="31" t="s">
        <v>255</v>
      </c>
      <c r="D86" s="83" t="s">
        <v>256</v>
      </c>
      <c r="E86" s="92" t="s">
        <v>69</v>
      </c>
      <c r="F86" s="83" t="s">
        <v>257</v>
      </c>
      <c r="G86" s="83" t="s">
        <v>230</v>
      </c>
      <c r="H86" s="85">
        <v>853.35</v>
      </c>
      <c r="I86" s="18"/>
      <c r="J86" s="17"/>
      <c r="K86" s="17"/>
      <c r="L86" s="263" t="s">
        <v>295</v>
      </c>
      <c r="M86" s="102">
        <v>1041.0900000000001</v>
      </c>
    </row>
    <row r="87" spans="1:13" x14ac:dyDescent="0.25">
      <c r="A87" s="82"/>
      <c r="B87" s="129">
        <v>86</v>
      </c>
      <c r="C87" s="31" t="s">
        <v>258</v>
      </c>
      <c r="D87" s="83" t="s">
        <v>259</v>
      </c>
      <c r="E87" s="92" t="s">
        <v>69</v>
      </c>
      <c r="F87" s="83" t="s">
        <v>260</v>
      </c>
      <c r="G87" s="83" t="s">
        <v>238</v>
      </c>
      <c r="H87" s="85">
        <v>3640</v>
      </c>
      <c r="I87" s="18"/>
      <c r="J87" s="17"/>
      <c r="K87" s="17"/>
      <c r="L87" s="256" t="s">
        <v>220</v>
      </c>
      <c r="M87" s="102">
        <v>4440.8</v>
      </c>
    </row>
    <row r="88" spans="1:13" x14ac:dyDescent="0.25">
      <c r="A88" s="82"/>
      <c r="B88" s="129">
        <v>87</v>
      </c>
      <c r="C88" s="31" t="s">
        <v>258</v>
      </c>
      <c r="D88" s="83" t="s">
        <v>259</v>
      </c>
      <c r="E88" s="92" t="s">
        <v>69</v>
      </c>
      <c r="F88" s="83" t="s">
        <v>261</v>
      </c>
      <c r="G88" s="83" t="s">
        <v>238</v>
      </c>
      <c r="H88" s="85">
        <v>2979.5</v>
      </c>
      <c r="I88" s="18"/>
      <c r="J88" s="17"/>
      <c r="K88" s="17"/>
      <c r="L88" s="256" t="s">
        <v>220</v>
      </c>
      <c r="M88" s="102">
        <v>3551.5</v>
      </c>
    </row>
    <row r="89" spans="1:13" x14ac:dyDescent="0.25">
      <c r="A89" s="82"/>
      <c r="B89" s="129">
        <v>88</v>
      </c>
      <c r="C89" s="31" t="s">
        <v>258</v>
      </c>
      <c r="D89" s="83" t="s">
        <v>259</v>
      </c>
      <c r="E89" s="92" t="s">
        <v>69</v>
      </c>
      <c r="F89" s="83" t="s">
        <v>262</v>
      </c>
      <c r="G89" s="83" t="s">
        <v>238</v>
      </c>
      <c r="H89" s="85">
        <v>379.5</v>
      </c>
      <c r="I89" s="18"/>
      <c r="J89" s="17"/>
      <c r="K89" s="17"/>
      <c r="L89" s="256" t="s">
        <v>220</v>
      </c>
      <c r="M89" s="102">
        <v>379.5</v>
      </c>
    </row>
    <row r="90" spans="1:13" x14ac:dyDescent="0.25">
      <c r="A90" s="82"/>
      <c r="B90" s="129">
        <v>89</v>
      </c>
      <c r="C90" s="31" t="s">
        <v>263</v>
      </c>
      <c r="D90" s="83" t="s">
        <v>264</v>
      </c>
      <c r="E90" s="92" t="s">
        <v>236</v>
      </c>
      <c r="F90" s="83" t="s">
        <v>265</v>
      </c>
      <c r="G90" s="83" t="s">
        <v>266</v>
      </c>
      <c r="H90" s="85">
        <v>1040</v>
      </c>
      <c r="I90" s="18"/>
      <c r="J90" s="17"/>
      <c r="K90" s="17"/>
      <c r="L90" s="256" t="s">
        <v>220</v>
      </c>
      <c r="M90" s="102">
        <v>1268.8</v>
      </c>
    </row>
    <row r="91" spans="1:13" x14ac:dyDescent="0.25">
      <c r="A91" s="82"/>
      <c r="B91" s="129">
        <v>90</v>
      </c>
      <c r="C91" s="31" t="s">
        <v>32</v>
      </c>
      <c r="D91" s="83" t="s">
        <v>42</v>
      </c>
      <c r="E91" s="84" t="s">
        <v>69</v>
      </c>
      <c r="F91" s="83" t="s">
        <v>267</v>
      </c>
      <c r="G91" s="83" t="s">
        <v>268</v>
      </c>
      <c r="H91" s="85">
        <v>827.93</v>
      </c>
      <c r="I91" s="18"/>
      <c r="J91" s="17"/>
      <c r="K91" s="17"/>
      <c r="L91" s="254" t="s">
        <v>150</v>
      </c>
      <c r="M91" s="102">
        <v>1010.0699999999999</v>
      </c>
    </row>
    <row r="92" spans="1:13" x14ac:dyDescent="0.25">
      <c r="A92" s="82"/>
      <c r="B92" s="129">
        <v>91</v>
      </c>
      <c r="C92" s="106" t="s">
        <v>28</v>
      </c>
      <c r="D92" s="91" t="s">
        <v>35</v>
      </c>
      <c r="E92" s="84" t="s">
        <v>69</v>
      </c>
      <c r="F92" s="83" t="s">
        <v>269</v>
      </c>
      <c r="G92" s="83" t="s">
        <v>270</v>
      </c>
      <c r="H92" s="85">
        <v>724.31</v>
      </c>
      <c r="I92" s="18"/>
      <c r="J92" s="17"/>
      <c r="K92" s="17"/>
      <c r="L92" s="263" t="s">
        <v>295</v>
      </c>
      <c r="M92" s="102">
        <v>883.66</v>
      </c>
    </row>
    <row r="93" spans="1:13" x14ac:dyDescent="0.25">
      <c r="A93" s="82"/>
      <c r="B93" s="129">
        <v>92</v>
      </c>
      <c r="C93" s="31" t="s">
        <v>271</v>
      </c>
      <c r="D93" s="83" t="s">
        <v>272</v>
      </c>
      <c r="E93" s="84" t="s">
        <v>69</v>
      </c>
      <c r="F93" s="83" t="s">
        <v>273</v>
      </c>
      <c r="G93" s="83" t="s">
        <v>230</v>
      </c>
      <c r="H93" s="85">
        <v>2302</v>
      </c>
      <c r="I93" s="18"/>
      <c r="J93" s="17"/>
      <c r="K93" s="17"/>
      <c r="L93" s="263" t="s">
        <v>295</v>
      </c>
      <c r="M93" s="103">
        <v>2340.54</v>
      </c>
    </row>
    <row r="94" spans="1:13" x14ac:dyDescent="0.25">
      <c r="A94" s="81" t="s">
        <v>274</v>
      </c>
      <c r="B94" s="129">
        <v>93</v>
      </c>
      <c r="C94" s="99" t="s">
        <v>275</v>
      </c>
      <c r="D94" s="79" t="s">
        <v>276</v>
      </c>
      <c r="E94" s="78" t="s">
        <v>69</v>
      </c>
      <c r="F94" s="79" t="s">
        <v>277</v>
      </c>
      <c r="G94" s="79" t="s">
        <v>238</v>
      </c>
      <c r="H94" s="77">
        <v>4056</v>
      </c>
      <c r="I94" s="76"/>
      <c r="J94" s="80"/>
      <c r="K94" s="80"/>
      <c r="L94" s="268" t="s">
        <v>220</v>
      </c>
      <c r="M94" s="102">
        <v>4948.32</v>
      </c>
    </row>
    <row r="95" spans="1:13" x14ac:dyDescent="0.25">
      <c r="A95" s="93"/>
      <c r="B95" s="129">
        <v>94</v>
      </c>
      <c r="C95" s="31" t="s">
        <v>278</v>
      </c>
      <c r="D95" s="94" t="s">
        <v>279</v>
      </c>
      <c r="E95" s="98" t="s">
        <v>280</v>
      </c>
      <c r="F95" s="94" t="s">
        <v>281</v>
      </c>
      <c r="G95" s="94" t="s">
        <v>282</v>
      </c>
      <c r="H95" s="96">
        <v>12.29</v>
      </c>
      <c r="I95" s="18"/>
      <c r="J95" s="17"/>
      <c r="K95" s="17"/>
      <c r="L95" s="255" t="s">
        <v>716</v>
      </c>
      <c r="M95" s="102">
        <v>15</v>
      </c>
    </row>
    <row r="96" spans="1:13" x14ac:dyDescent="0.25">
      <c r="A96" s="93"/>
      <c r="B96" s="129">
        <v>95</v>
      </c>
      <c r="C96" s="31" t="s">
        <v>283</v>
      </c>
      <c r="D96" s="94" t="s">
        <v>284</v>
      </c>
      <c r="E96" s="95" t="s">
        <v>69</v>
      </c>
      <c r="F96" s="94" t="s">
        <v>285</v>
      </c>
      <c r="G96" s="94" t="s">
        <v>238</v>
      </c>
      <c r="H96" s="96">
        <v>1564.16</v>
      </c>
      <c r="I96" s="18"/>
      <c r="J96" s="17"/>
      <c r="K96" s="17"/>
      <c r="L96" s="256" t="s">
        <v>220</v>
      </c>
      <c r="M96" s="102">
        <v>1908.27</v>
      </c>
    </row>
    <row r="97" spans="1:13" x14ac:dyDescent="0.25">
      <c r="B97" s="129">
        <v>96</v>
      </c>
      <c r="C97" s="31" t="s">
        <v>134</v>
      </c>
      <c r="D97" s="94" t="s">
        <v>135</v>
      </c>
      <c r="E97" s="95" t="s">
        <v>69</v>
      </c>
      <c r="F97" s="94" t="s">
        <v>286</v>
      </c>
      <c r="G97" s="94" t="s">
        <v>247</v>
      </c>
      <c r="H97" s="96">
        <v>75.8</v>
      </c>
      <c r="I97" s="18"/>
      <c r="J97" s="17"/>
      <c r="K97" s="17"/>
      <c r="L97" s="254" t="s">
        <v>150</v>
      </c>
      <c r="M97" s="102">
        <v>92.47999999999999</v>
      </c>
    </row>
    <row r="98" spans="1:13" x14ac:dyDescent="0.25">
      <c r="B98" s="129">
        <v>97</v>
      </c>
      <c r="C98" s="31" t="s">
        <v>134</v>
      </c>
      <c r="D98" s="94" t="s">
        <v>135</v>
      </c>
      <c r="E98" s="95" t="s">
        <v>69</v>
      </c>
      <c r="F98" s="94" t="s">
        <v>287</v>
      </c>
      <c r="G98" s="94" t="s">
        <v>247</v>
      </c>
      <c r="H98" s="96">
        <v>75.94</v>
      </c>
      <c r="I98" s="18"/>
      <c r="J98" s="17"/>
      <c r="K98" s="17"/>
      <c r="L98" s="254" t="s">
        <v>150</v>
      </c>
      <c r="M98" s="102">
        <v>92.65</v>
      </c>
    </row>
    <row r="99" spans="1:13" x14ac:dyDescent="0.25">
      <c r="B99" s="129">
        <v>98</v>
      </c>
      <c r="C99" s="106" t="s">
        <v>28</v>
      </c>
      <c r="D99" s="97" t="s">
        <v>35</v>
      </c>
      <c r="E99" s="95" t="s">
        <v>69</v>
      </c>
      <c r="F99" s="94" t="s">
        <v>288</v>
      </c>
      <c r="G99" s="94" t="s">
        <v>289</v>
      </c>
      <c r="H99" s="96">
        <v>64.75</v>
      </c>
      <c r="I99" s="18"/>
      <c r="J99" s="17"/>
      <c r="K99" s="17"/>
      <c r="L99" s="264" t="s">
        <v>333</v>
      </c>
      <c r="M99" s="102">
        <v>79</v>
      </c>
    </row>
    <row r="100" spans="1:13" x14ac:dyDescent="0.25">
      <c r="B100" s="129">
        <v>99</v>
      </c>
      <c r="C100" s="106" t="s">
        <v>143</v>
      </c>
      <c r="D100" s="97" t="s">
        <v>144</v>
      </c>
      <c r="E100" s="95" t="s">
        <v>69</v>
      </c>
      <c r="F100" s="94" t="s">
        <v>290</v>
      </c>
      <c r="G100" s="94" t="s">
        <v>291</v>
      </c>
      <c r="H100" s="96">
        <v>89</v>
      </c>
      <c r="I100" s="18"/>
      <c r="J100" s="17"/>
      <c r="K100" s="17"/>
      <c r="L100" s="280" t="s">
        <v>333</v>
      </c>
      <c r="M100" s="102">
        <v>108.58</v>
      </c>
    </row>
    <row r="101" spans="1:13" x14ac:dyDescent="0.25">
      <c r="B101" s="129">
        <v>100</v>
      </c>
      <c r="C101" s="31" t="s">
        <v>32</v>
      </c>
      <c r="D101" s="94" t="s">
        <v>42</v>
      </c>
      <c r="E101" s="95" t="s">
        <v>69</v>
      </c>
      <c r="F101" s="94" t="s">
        <v>292</v>
      </c>
      <c r="G101" s="94" t="s">
        <v>293</v>
      </c>
      <c r="H101" s="96">
        <v>66.05</v>
      </c>
      <c r="I101" s="18"/>
      <c r="J101" s="17"/>
      <c r="K101" s="17"/>
      <c r="L101" s="254" t="s">
        <v>150</v>
      </c>
      <c r="M101" s="102">
        <v>80.58</v>
      </c>
    </row>
    <row r="102" spans="1:13" x14ac:dyDescent="0.25">
      <c r="A102" s="107" t="s">
        <v>296</v>
      </c>
      <c r="B102" s="129">
        <v>101</v>
      </c>
      <c r="C102" s="109" t="s">
        <v>297</v>
      </c>
      <c r="D102" s="79" t="s">
        <v>298</v>
      </c>
      <c r="E102" s="110" t="s">
        <v>69</v>
      </c>
      <c r="F102" s="79" t="s">
        <v>299</v>
      </c>
      <c r="G102" s="79" t="s">
        <v>238</v>
      </c>
      <c r="H102" s="108">
        <v>3120</v>
      </c>
      <c r="I102" s="108">
        <v>686.4</v>
      </c>
      <c r="J102" s="79" t="s">
        <v>300</v>
      </c>
      <c r="K102" s="80"/>
      <c r="L102" s="268" t="s">
        <v>220</v>
      </c>
      <c r="M102" s="133">
        <v>3806.4</v>
      </c>
    </row>
    <row r="103" spans="1:13" x14ac:dyDescent="0.25">
      <c r="A103" s="111"/>
      <c r="B103" s="129">
        <v>102</v>
      </c>
      <c r="C103" s="106" t="s">
        <v>169</v>
      </c>
      <c r="D103" s="113" t="s">
        <v>170</v>
      </c>
      <c r="E103" s="116" t="s">
        <v>69</v>
      </c>
      <c r="F103" s="112" t="s">
        <v>301</v>
      </c>
      <c r="G103" s="112" t="s">
        <v>302</v>
      </c>
      <c r="H103" s="114">
        <v>400</v>
      </c>
      <c r="I103" s="114">
        <v>88</v>
      </c>
      <c r="J103" s="112" t="s">
        <v>302</v>
      </c>
      <c r="K103" s="17"/>
      <c r="L103" s="280" t="s">
        <v>333</v>
      </c>
      <c r="M103" s="117">
        <v>488</v>
      </c>
    </row>
    <row r="104" spans="1:13" x14ac:dyDescent="0.25">
      <c r="A104" s="111"/>
      <c r="B104" s="129">
        <v>103</v>
      </c>
      <c r="C104" s="31" t="s">
        <v>303</v>
      </c>
      <c r="D104" s="112" t="s">
        <v>304</v>
      </c>
      <c r="E104" s="116" t="s">
        <v>69</v>
      </c>
      <c r="F104" s="112" t="s">
        <v>305</v>
      </c>
      <c r="G104" s="112" t="s">
        <v>306</v>
      </c>
      <c r="H104" s="114">
        <v>598</v>
      </c>
      <c r="I104" s="114">
        <v>131.56</v>
      </c>
      <c r="J104" s="112" t="s">
        <v>306</v>
      </c>
      <c r="K104" s="17"/>
      <c r="L104" s="263" t="s">
        <v>295</v>
      </c>
      <c r="M104" s="117">
        <v>729.56</v>
      </c>
    </row>
    <row r="105" spans="1:13" x14ac:dyDescent="0.25">
      <c r="A105" s="111"/>
      <c r="B105" s="129">
        <v>104</v>
      </c>
      <c r="C105" s="31" t="s">
        <v>303</v>
      </c>
      <c r="D105" s="112" t="s">
        <v>304</v>
      </c>
      <c r="E105" s="116" t="s">
        <v>69</v>
      </c>
      <c r="F105" s="112" t="s">
        <v>307</v>
      </c>
      <c r="G105" s="112" t="s">
        <v>306</v>
      </c>
      <c r="H105" s="114">
        <v>2392</v>
      </c>
      <c r="I105" s="114">
        <v>526.24</v>
      </c>
      <c r="J105" s="112" t="s">
        <v>306</v>
      </c>
      <c r="K105" s="17"/>
      <c r="L105" s="263" t="s">
        <v>295</v>
      </c>
      <c r="M105" s="117">
        <v>2918.24</v>
      </c>
    </row>
    <row r="106" spans="1:13" x14ac:dyDescent="0.25">
      <c r="A106" s="111"/>
      <c r="B106" s="129">
        <v>105</v>
      </c>
      <c r="C106" s="31" t="s">
        <v>308</v>
      </c>
      <c r="D106" s="112" t="s">
        <v>140</v>
      </c>
      <c r="E106" s="116" t="s">
        <v>236</v>
      </c>
      <c r="F106" s="112" t="s">
        <v>309</v>
      </c>
      <c r="G106" s="112" t="s">
        <v>306</v>
      </c>
      <c r="H106" s="114">
        <v>5265</v>
      </c>
      <c r="I106" s="114">
        <v>1158.3</v>
      </c>
      <c r="J106" s="112" t="s">
        <v>306</v>
      </c>
      <c r="K106" s="17"/>
      <c r="L106" s="263" t="s">
        <v>295</v>
      </c>
      <c r="M106" s="117">
        <v>6423.3</v>
      </c>
    </row>
    <row r="107" spans="1:13" x14ac:dyDescent="0.25">
      <c r="A107" s="111"/>
      <c r="B107" s="129">
        <v>106</v>
      </c>
      <c r="C107" s="31" t="s">
        <v>21</v>
      </c>
      <c r="D107" s="112" t="s">
        <v>22</v>
      </c>
      <c r="E107" s="116" t="s">
        <v>236</v>
      </c>
      <c r="F107" s="112" t="s">
        <v>310</v>
      </c>
      <c r="G107" s="112" t="s">
        <v>306</v>
      </c>
      <c r="H107" s="114">
        <v>3510</v>
      </c>
      <c r="I107" s="114">
        <v>772.2</v>
      </c>
      <c r="J107" s="112" t="s">
        <v>306</v>
      </c>
      <c r="K107" s="17"/>
      <c r="L107" s="263" t="s">
        <v>295</v>
      </c>
      <c r="M107" s="117">
        <v>4282.2</v>
      </c>
    </row>
    <row r="108" spans="1:13" x14ac:dyDescent="0.25">
      <c r="A108" s="111"/>
      <c r="B108" s="129">
        <v>107</v>
      </c>
      <c r="C108" s="31" t="s">
        <v>75</v>
      </c>
      <c r="D108" s="112" t="s">
        <v>76</v>
      </c>
      <c r="E108" s="116" t="s">
        <v>69</v>
      </c>
      <c r="F108" s="112" t="s">
        <v>311</v>
      </c>
      <c r="G108" s="112" t="s">
        <v>306</v>
      </c>
      <c r="H108" s="114">
        <v>189</v>
      </c>
      <c r="I108" s="114">
        <v>41.58</v>
      </c>
      <c r="J108" s="112" t="s">
        <v>306</v>
      </c>
      <c r="K108" s="17"/>
      <c r="L108" s="280" t="s">
        <v>333</v>
      </c>
      <c r="M108" s="117">
        <v>230.57999999999998</v>
      </c>
    </row>
    <row r="109" spans="1:13" x14ac:dyDescent="0.25">
      <c r="A109" s="111"/>
      <c r="B109" s="129">
        <v>108</v>
      </c>
      <c r="C109" s="31" t="s">
        <v>83</v>
      </c>
      <c r="D109" s="115" t="s">
        <v>84</v>
      </c>
      <c r="E109" s="116" t="s">
        <v>69</v>
      </c>
      <c r="F109" s="112" t="s">
        <v>312</v>
      </c>
      <c r="G109" s="112" t="s">
        <v>306</v>
      </c>
      <c r="H109" s="114">
        <v>1.03</v>
      </c>
      <c r="I109" s="114">
        <v>0.23</v>
      </c>
      <c r="J109" s="112" t="s">
        <v>306</v>
      </c>
      <c r="K109" s="17"/>
      <c r="L109" s="254" t="s">
        <v>150</v>
      </c>
      <c r="M109" s="117">
        <v>1.26</v>
      </c>
    </row>
    <row r="110" spans="1:13" x14ac:dyDescent="0.25">
      <c r="A110" s="111"/>
      <c r="B110" s="129">
        <v>109</v>
      </c>
      <c r="C110" s="31" t="s">
        <v>87</v>
      </c>
      <c r="D110" s="112" t="s">
        <v>88</v>
      </c>
      <c r="E110" s="116" t="s">
        <v>69</v>
      </c>
      <c r="F110" s="112" t="s">
        <v>313</v>
      </c>
      <c r="G110" s="112" t="s">
        <v>306</v>
      </c>
      <c r="H110" s="114">
        <v>6.23</v>
      </c>
      <c r="I110" s="114">
        <v>1.37</v>
      </c>
      <c r="J110" s="112" t="s">
        <v>306</v>
      </c>
      <c r="K110" s="17"/>
      <c r="L110" s="254" t="s">
        <v>150</v>
      </c>
      <c r="M110" s="117">
        <v>7.6000000000000005</v>
      </c>
    </row>
    <row r="111" spans="1:13" x14ac:dyDescent="0.25">
      <c r="A111" s="123" t="s">
        <v>314</v>
      </c>
      <c r="B111" s="129">
        <v>110</v>
      </c>
      <c r="C111" s="132" t="s">
        <v>79</v>
      </c>
      <c r="D111" s="120" t="s">
        <v>80</v>
      </c>
      <c r="E111" s="118" t="s">
        <v>69</v>
      </c>
      <c r="F111" s="120" t="s">
        <v>315</v>
      </c>
      <c r="G111" s="80">
        <v>43951</v>
      </c>
      <c r="H111" s="76">
        <v>106.76</v>
      </c>
      <c r="I111" s="76">
        <v>23.49</v>
      </c>
      <c r="J111" s="80">
        <v>43956</v>
      </c>
      <c r="K111" s="80"/>
      <c r="L111" s="266" t="s">
        <v>333</v>
      </c>
      <c r="M111" s="119">
        <v>130.25</v>
      </c>
    </row>
    <row r="112" spans="1:13" x14ac:dyDescent="0.25">
      <c r="B112" s="129">
        <v>111</v>
      </c>
      <c r="C112" s="125" t="s">
        <v>316</v>
      </c>
      <c r="D112" s="15" t="s">
        <v>317</v>
      </c>
      <c r="E112" s="16" t="s">
        <v>69</v>
      </c>
      <c r="F112" s="15" t="s">
        <v>318</v>
      </c>
      <c r="G112" s="17">
        <v>43959</v>
      </c>
      <c r="H112" s="18">
        <v>575.76</v>
      </c>
      <c r="I112" s="18">
        <v>37.659999999999997</v>
      </c>
      <c r="J112" s="17">
        <v>43959</v>
      </c>
      <c r="K112" s="17"/>
      <c r="L112" s="258" t="s">
        <v>220</v>
      </c>
      <c r="M112" s="100">
        <v>613.41999999999996</v>
      </c>
    </row>
    <row r="113" spans="1:13" x14ac:dyDescent="0.25">
      <c r="B113" s="129">
        <v>112</v>
      </c>
      <c r="C113" s="125" t="s">
        <v>271</v>
      </c>
      <c r="D113" s="15" t="s">
        <v>272</v>
      </c>
      <c r="E113" s="16" t="s">
        <v>69</v>
      </c>
      <c r="F113" s="15" t="s">
        <v>319</v>
      </c>
      <c r="G113" s="17">
        <v>43951</v>
      </c>
      <c r="H113" s="18">
        <v>2532</v>
      </c>
      <c r="I113" s="18">
        <v>43.8</v>
      </c>
      <c r="J113" s="17">
        <v>43963</v>
      </c>
      <c r="K113" s="17"/>
      <c r="L113" s="255" t="s">
        <v>73</v>
      </c>
      <c r="M113" s="28">
        <v>2575.8000000000002</v>
      </c>
    </row>
    <row r="114" spans="1:13" x14ac:dyDescent="0.25">
      <c r="A114" s="123" t="s">
        <v>320</v>
      </c>
      <c r="B114" s="129">
        <v>113</v>
      </c>
      <c r="C114" s="99" t="s">
        <v>28</v>
      </c>
      <c r="D114" s="79">
        <v>12549080153</v>
      </c>
      <c r="E114" s="122" t="s">
        <v>69</v>
      </c>
      <c r="F114" s="79" t="s">
        <v>321</v>
      </c>
      <c r="G114" s="79" t="s">
        <v>322</v>
      </c>
      <c r="H114" s="126">
        <v>724.31</v>
      </c>
      <c r="I114" s="126">
        <v>159.35</v>
      </c>
      <c r="J114" s="79" t="s">
        <v>323</v>
      </c>
      <c r="K114" s="80"/>
      <c r="L114" s="267" t="s">
        <v>333</v>
      </c>
      <c r="M114" s="124">
        <v>883.66</v>
      </c>
    </row>
    <row r="115" spans="1:13" x14ac:dyDescent="0.25">
      <c r="A115" s="127"/>
      <c r="B115" s="129">
        <v>114</v>
      </c>
      <c r="C115" s="31" t="s">
        <v>32</v>
      </c>
      <c r="D115" s="128" t="s">
        <v>42</v>
      </c>
      <c r="E115" s="130" t="s">
        <v>69</v>
      </c>
      <c r="F115" s="128" t="s">
        <v>324</v>
      </c>
      <c r="G115" s="128" t="s">
        <v>325</v>
      </c>
      <c r="H115" s="131">
        <v>711.79</v>
      </c>
      <c r="I115" s="131">
        <v>156.59</v>
      </c>
      <c r="J115" s="128" t="s">
        <v>323</v>
      </c>
      <c r="K115" s="17"/>
      <c r="L115" s="254" t="s">
        <v>150</v>
      </c>
      <c r="M115" s="28">
        <v>868.38</v>
      </c>
    </row>
    <row r="116" spans="1:13" x14ac:dyDescent="0.25">
      <c r="A116" s="127"/>
      <c r="B116" s="129">
        <v>115</v>
      </c>
      <c r="C116" s="31" t="s">
        <v>231</v>
      </c>
      <c r="D116" s="128" t="s">
        <v>232</v>
      </c>
      <c r="E116" s="130" t="s">
        <v>69</v>
      </c>
      <c r="F116" s="128" t="s">
        <v>326</v>
      </c>
      <c r="G116" s="128" t="s">
        <v>323</v>
      </c>
      <c r="H116" s="131">
        <v>9900</v>
      </c>
      <c r="I116" s="131">
        <v>2178</v>
      </c>
      <c r="J116" s="128" t="s">
        <v>323</v>
      </c>
      <c r="K116" s="17"/>
      <c r="L116" s="264" t="s">
        <v>333</v>
      </c>
      <c r="M116" s="28">
        <v>12078</v>
      </c>
    </row>
    <row r="117" spans="1:13" x14ac:dyDescent="0.25">
      <c r="A117" s="127"/>
      <c r="B117" s="129">
        <v>116</v>
      </c>
      <c r="C117" s="31" t="s">
        <v>271</v>
      </c>
      <c r="D117" s="128" t="s">
        <v>272</v>
      </c>
      <c r="E117" s="130" t="s">
        <v>69</v>
      </c>
      <c r="F117" s="128" t="s">
        <v>327</v>
      </c>
      <c r="G117" s="128" t="s">
        <v>328</v>
      </c>
      <c r="H117" s="131">
        <v>2532</v>
      </c>
      <c r="I117" s="131">
        <v>43.8</v>
      </c>
      <c r="J117" s="128" t="s">
        <v>328</v>
      </c>
      <c r="K117" s="17"/>
      <c r="L117" s="269" t="s">
        <v>333</v>
      </c>
      <c r="M117" s="28">
        <v>2575.8000000000002</v>
      </c>
    </row>
    <row r="118" spans="1:13" x14ac:dyDescent="0.25">
      <c r="A118" s="127"/>
      <c r="B118" s="129">
        <v>117</v>
      </c>
      <c r="C118" s="31" t="s">
        <v>271</v>
      </c>
      <c r="D118" s="128" t="s">
        <v>272</v>
      </c>
      <c r="E118" s="130" t="s">
        <v>69</v>
      </c>
      <c r="F118" s="128" t="s">
        <v>329</v>
      </c>
      <c r="G118" s="128" t="s">
        <v>328</v>
      </c>
      <c r="H118" s="131">
        <v>2302</v>
      </c>
      <c r="I118" s="131">
        <v>38.54</v>
      </c>
      <c r="J118" s="128" t="s">
        <v>328</v>
      </c>
      <c r="K118" s="17"/>
      <c r="L118" s="255" t="s">
        <v>73</v>
      </c>
      <c r="M118" s="28">
        <v>2340.54</v>
      </c>
    </row>
    <row r="119" spans="1:13" x14ac:dyDescent="0.25">
      <c r="A119" s="127"/>
      <c r="B119" s="129">
        <v>118</v>
      </c>
      <c r="C119" s="31" t="s">
        <v>271</v>
      </c>
      <c r="D119" s="128" t="s">
        <v>272</v>
      </c>
      <c r="E119" s="130" t="s">
        <v>330</v>
      </c>
      <c r="F119" s="128" t="s">
        <v>331</v>
      </c>
      <c r="G119" s="128" t="s">
        <v>328</v>
      </c>
      <c r="H119" s="131">
        <v>2532</v>
      </c>
      <c r="I119" s="131">
        <v>43.8</v>
      </c>
      <c r="J119" s="128" t="s">
        <v>328</v>
      </c>
      <c r="K119" s="17"/>
      <c r="L119" s="270" t="s">
        <v>294</v>
      </c>
      <c r="M119" s="28">
        <v>2575.8000000000002</v>
      </c>
    </row>
    <row r="120" spans="1:13" x14ac:dyDescent="0.25">
      <c r="A120" s="127"/>
      <c r="B120" s="129">
        <v>119</v>
      </c>
      <c r="C120" s="31" t="s">
        <v>271</v>
      </c>
      <c r="D120" s="128" t="s">
        <v>272</v>
      </c>
      <c r="E120" s="130" t="s">
        <v>330</v>
      </c>
      <c r="F120" s="128" t="s">
        <v>332</v>
      </c>
      <c r="G120" s="128" t="s">
        <v>328</v>
      </c>
      <c r="H120" s="131">
        <v>2302</v>
      </c>
      <c r="I120" s="131">
        <v>38.54</v>
      </c>
      <c r="J120" s="128" t="s">
        <v>328</v>
      </c>
      <c r="K120" s="17"/>
      <c r="L120" s="270" t="s">
        <v>294</v>
      </c>
      <c r="M120" s="28">
        <v>2340.54</v>
      </c>
    </row>
    <row r="121" spans="1:13" x14ac:dyDescent="0.25">
      <c r="A121" s="121" t="s">
        <v>334</v>
      </c>
      <c r="B121" s="129">
        <v>120</v>
      </c>
      <c r="C121" s="132" t="s">
        <v>335</v>
      </c>
      <c r="D121" s="120" t="s">
        <v>232</v>
      </c>
      <c r="E121" s="118" t="s">
        <v>69</v>
      </c>
      <c r="F121" s="120" t="s">
        <v>336</v>
      </c>
      <c r="G121" s="80">
        <v>43973</v>
      </c>
      <c r="H121" s="76">
        <v>900</v>
      </c>
      <c r="I121" s="76">
        <v>198</v>
      </c>
      <c r="J121" s="80">
        <v>43973</v>
      </c>
      <c r="K121" s="80"/>
      <c r="L121" s="267" t="s">
        <v>435</v>
      </c>
      <c r="M121" s="124">
        <v>1098</v>
      </c>
    </row>
    <row r="122" spans="1:13" x14ac:dyDescent="0.25">
      <c r="B122" s="129">
        <v>121</v>
      </c>
      <c r="C122" s="125" t="s">
        <v>337</v>
      </c>
      <c r="D122" s="15" t="s">
        <v>338</v>
      </c>
      <c r="E122" s="16" t="s">
        <v>69</v>
      </c>
      <c r="F122" s="15" t="s">
        <v>339</v>
      </c>
      <c r="G122" s="17">
        <v>43967</v>
      </c>
      <c r="H122" s="18">
        <v>100</v>
      </c>
      <c r="I122" s="18">
        <v>22</v>
      </c>
      <c r="J122" s="17">
        <v>43973</v>
      </c>
      <c r="K122" s="17"/>
      <c r="L122" s="255" t="s">
        <v>73</v>
      </c>
      <c r="M122" s="28">
        <v>122</v>
      </c>
    </row>
    <row r="123" spans="1:13" x14ac:dyDescent="0.25">
      <c r="B123" s="129">
        <v>122</v>
      </c>
      <c r="C123" s="191" t="s">
        <v>436</v>
      </c>
      <c r="D123" s="15" t="s">
        <v>340</v>
      </c>
      <c r="E123" s="16" t="s">
        <v>69</v>
      </c>
      <c r="F123" s="15" t="s">
        <v>341</v>
      </c>
      <c r="G123" s="17">
        <v>43977</v>
      </c>
      <c r="H123" s="18">
        <v>26</v>
      </c>
      <c r="I123" s="18" t="s">
        <v>368</v>
      </c>
      <c r="J123" s="17">
        <v>43977</v>
      </c>
      <c r="K123" s="17"/>
      <c r="L123" s="255" t="s">
        <v>466</v>
      </c>
      <c r="M123" s="28">
        <v>26</v>
      </c>
    </row>
    <row r="124" spans="1:13" x14ac:dyDescent="0.25">
      <c r="B124" s="129">
        <v>123</v>
      </c>
      <c r="C124" s="125" t="s">
        <v>112</v>
      </c>
      <c r="D124" s="15" t="s">
        <v>113</v>
      </c>
      <c r="E124" s="16" t="s">
        <v>69</v>
      </c>
      <c r="F124" s="15" t="s">
        <v>342</v>
      </c>
      <c r="G124" s="17">
        <v>43977</v>
      </c>
      <c r="H124" s="18">
        <v>9.36</v>
      </c>
      <c r="I124" s="18">
        <v>0.94</v>
      </c>
      <c r="J124" s="17">
        <v>43978</v>
      </c>
      <c r="K124" s="17"/>
      <c r="L124" s="254" t="s">
        <v>150</v>
      </c>
      <c r="M124" s="28">
        <v>10.3</v>
      </c>
    </row>
    <row r="125" spans="1:13" x14ac:dyDescent="0.25">
      <c r="B125" s="129">
        <v>124</v>
      </c>
      <c r="C125" s="125" t="s">
        <v>112</v>
      </c>
      <c r="D125" s="15" t="s">
        <v>113</v>
      </c>
      <c r="E125" s="16" t="s">
        <v>69</v>
      </c>
      <c r="F125" s="15" t="s">
        <v>343</v>
      </c>
      <c r="G125" s="17">
        <v>43977</v>
      </c>
      <c r="H125" s="18">
        <v>9.36</v>
      </c>
      <c r="I125" s="18">
        <v>0.94</v>
      </c>
      <c r="J125" s="17">
        <v>43978</v>
      </c>
      <c r="K125" s="17"/>
      <c r="L125" s="254" t="s">
        <v>150</v>
      </c>
      <c r="M125" s="28">
        <v>10.3</v>
      </c>
    </row>
    <row r="126" spans="1:13" x14ac:dyDescent="0.25">
      <c r="B126" s="129">
        <v>125</v>
      </c>
      <c r="C126" s="125" t="s">
        <v>112</v>
      </c>
      <c r="D126" s="15" t="s">
        <v>113</v>
      </c>
      <c r="E126" s="16" t="s">
        <v>69</v>
      </c>
      <c r="F126" s="15" t="s">
        <v>344</v>
      </c>
      <c r="G126" s="17">
        <v>43977</v>
      </c>
      <c r="H126" s="18">
        <v>-20.88</v>
      </c>
      <c r="I126" s="18">
        <v>1.39</v>
      </c>
      <c r="J126" s="17">
        <v>43978</v>
      </c>
      <c r="K126" s="17"/>
      <c r="L126" s="254" t="s">
        <v>150</v>
      </c>
      <c r="M126" s="28">
        <v>-19.489999999999998</v>
      </c>
    </row>
    <row r="127" spans="1:13" x14ac:dyDescent="0.25">
      <c r="B127" s="129">
        <v>126</v>
      </c>
      <c r="C127" s="31" t="s">
        <v>176</v>
      </c>
      <c r="D127" s="15" t="s">
        <v>177</v>
      </c>
      <c r="E127" s="16" t="s">
        <v>69</v>
      </c>
      <c r="F127" s="15" t="s">
        <v>345</v>
      </c>
      <c r="G127" s="249">
        <v>43977</v>
      </c>
      <c r="H127" s="18">
        <v>245</v>
      </c>
      <c r="I127" s="18">
        <v>53.9</v>
      </c>
      <c r="J127" s="17">
        <v>43978</v>
      </c>
      <c r="K127" s="17"/>
      <c r="L127" s="269" t="s">
        <v>435</v>
      </c>
      <c r="M127" s="28">
        <v>298.89999999999998</v>
      </c>
    </row>
    <row r="128" spans="1:13" x14ac:dyDescent="0.25">
      <c r="B128" s="129">
        <v>127</v>
      </c>
      <c r="C128" s="31" t="s">
        <v>176</v>
      </c>
      <c r="D128" s="15" t="s">
        <v>177</v>
      </c>
      <c r="E128" s="16" t="s">
        <v>69</v>
      </c>
      <c r="F128" s="15" t="s">
        <v>346</v>
      </c>
      <c r="G128" s="249">
        <v>43977</v>
      </c>
      <c r="H128" s="18">
        <v>28</v>
      </c>
      <c r="I128" s="18">
        <v>6.16</v>
      </c>
      <c r="J128" s="17">
        <v>43978</v>
      </c>
      <c r="K128" s="17"/>
      <c r="L128" s="269" t="s">
        <v>435</v>
      </c>
      <c r="M128" s="28">
        <v>34.159999999999997</v>
      </c>
    </row>
    <row r="129" spans="1:13" x14ac:dyDescent="0.25">
      <c r="B129" s="129">
        <v>128</v>
      </c>
      <c r="C129" s="31" t="s">
        <v>176</v>
      </c>
      <c r="D129" s="15" t="s">
        <v>177</v>
      </c>
      <c r="E129" s="16" t="s">
        <v>69</v>
      </c>
      <c r="F129" s="15" t="s">
        <v>347</v>
      </c>
      <c r="G129" s="249">
        <v>43977</v>
      </c>
      <c r="H129" s="18">
        <v>104</v>
      </c>
      <c r="I129" s="18">
        <v>22.88</v>
      </c>
      <c r="J129" s="17">
        <v>43978</v>
      </c>
      <c r="K129" s="17"/>
      <c r="L129" s="269" t="s">
        <v>435</v>
      </c>
      <c r="M129" s="28">
        <v>126.88</v>
      </c>
    </row>
    <row r="130" spans="1:13" x14ac:dyDescent="0.25">
      <c r="B130" s="129">
        <v>129</v>
      </c>
      <c r="C130" s="31" t="s">
        <v>75</v>
      </c>
      <c r="D130" s="15" t="s">
        <v>76</v>
      </c>
      <c r="E130" s="16" t="s">
        <v>69</v>
      </c>
      <c r="F130" s="15" t="s">
        <v>348</v>
      </c>
      <c r="G130" s="249">
        <v>43978</v>
      </c>
      <c r="H130" s="18">
        <v>81</v>
      </c>
      <c r="I130" s="18">
        <v>17.82</v>
      </c>
      <c r="J130" s="17">
        <v>43979</v>
      </c>
      <c r="K130" s="17"/>
      <c r="L130" s="264" t="s">
        <v>435</v>
      </c>
      <c r="M130" s="28">
        <v>98.82</v>
      </c>
    </row>
    <row r="131" spans="1:13" x14ac:dyDescent="0.25">
      <c r="B131" s="129">
        <v>130</v>
      </c>
      <c r="C131" s="31" t="s">
        <v>87</v>
      </c>
      <c r="D131" s="15" t="s">
        <v>88</v>
      </c>
      <c r="E131" s="16" t="s">
        <v>69</v>
      </c>
      <c r="F131" s="15" t="s">
        <v>349</v>
      </c>
      <c r="G131" s="249">
        <v>43981</v>
      </c>
      <c r="H131" s="18">
        <v>11.23</v>
      </c>
      <c r="I131" s="18">
        <v>2.4700000000000002</v>
      </c>
      <c r="J131" s="17">
        <v>43981</v>
      </c>
      <c r="K131" s="17"/>
      <c r="L131" s="254" t="s">
        <v>150</v>
      </c>
      <c r="M131" s="28">
        <v>13.7</v>
      </c>
    </row>
    <row r="132" spans="1:13" x14ac:dyDescent="0.25">
      <c r="B132" s="129">
        <v>131</v>
      </c>
      <c r="C132" s="31" t="s">
        <v>83</v>
      </c>
      <c r="D132" s="15" t="s">
        <v>84</v>
      </c>
      <c r="E132" s="16" t="s">
        <v>69</v>
      </c>
      <c r="F132" s="15" t="s">
        <v>350</v>
      </c>
      <c r="G132" s="249">
        <v>43981</v>
      </c>
      <c r="H132" s="18">
        <v>1.03</v>
      </c>
      <c r="I132" s="18">
        <v>0.23</v>
      </c>
      <c r="J132" s="17">
        <v>43981</v>
      </c>
      <c r="K132" s="17"/>
      <c r="L132" s="254" t="s">
        <v>150</v>
      </c>
      <c r="M132" s="28">
        <v>1.26</v>
      </c>
    </row>
    <row r="133" spans="1:13" x14ac:dyDescent="0.25">
      <c r="B133" s="129">
        <v>132</v>
      </c>
      <c r="C133" s="31" t="s">
        <v>249</v>
      </c>
      <c r="D133" s="15" t="s">
        <v>250</v>
      </c>
      <c r="E133" s="16" t="s">
        <v>69</v>
      </c>
      <c r="F133" s="15" t="s">
        <v>351</v>
      </c>
      <c r="G133" s="249">
        <v>43980</v>
      </c>
      <c r="H133" s="18">
        <v>1450</v>
      </c>
      <c r="I133" s="18">
        <v>319</v>
      </c>
      <c r="J133" s="17">
        <v>43985</v>
      </c>
      <c r="K133" s="17"/>
      <c r="L133" s="264" t="s">
        <v>435</v>
      </c>
      <c r="M133" s="28">
        <v>1769</v>
      </c>
    </row>
    <row r="134" spans="1:13" x14ac:dyDescent="0.25">
      <c r="B134" s="129">
        <v>133</v>
      </c>
      <c r="C134" s="31" t="s">
        <v>352</v>
      </c>
      <c r="D134" s="15" t="s">
        <v>353</v>
      </c>
      <c r="E134" s="16" t="s">
        <v>236</v>
      </c>
      <c r="F134" s="15" t="s">
        <v>354</v>
      </c>
      <c r="G134" s="249">
        <v>43986</v>
      </c>
      <c r="H134" s="18">
        <v>452.59</v>
      </c>
      <c r="I134" s="18">
        <v>81.53</v>
      </c>
      <c r="J134" s="17">
        <v>43986</v>
      </c>
      <c r="K134" s="17"/>
      <c r="L134" s="269" t="s">
        <v>333</v>
      </c>
      <c r="M134" s="28">
        <v>534.12</v>
      </c>
    </row>
    <row r="135" spans="1:13" x14ac:dyDescent="0.25">
      <c r="B135" s="129">
        <v>134</v>
      </c>
      <c r="C135" s="31" t="s">
        <v>52</v>
      </c>
      <c r="D135" s="15" t="s">
        <v>53</v>
      </c>
      <c r="E135" s="16" t="s">
        <v>69</v>
      </c>
      <c r="F135" s="15" t="s">
        <v>355</v>
      </c>
      <c r="G135" s="249">
        <v>43986</v>
      </c>
      <c r="H135" s="18">
        <v>249.92</v>
      </c>
      <c r="I135" s="18">
        <v>10</v>
      </c>
      <c r="J135" s="17">
        <v>43986</v>
      </c>
      <c r="K135" s="17"/>
      <c r="L135" s="264" t="s">
        <v>435</v>
      </c>
      <c r="M135" s="28">
        <v>259.92</v>
      </c>
    </row>
    <row r="136" spans="1:13" x14ac:dyDescent="0.25">
      <c r="B136" s="129">
        <v>135</v>
      </c>
      <c r="C136" s="31" t="s">
        <v>169</v>
      </c>
      <c r="D136" s="15" t="s">
        <v>170</v>
      </c>
      <c r="E136" s="16" t="s">
        <v>69</v>
      </c>
      <c r="F136" s="15" t="s">
        <v>356</v>
      </c>
      <c r="G136" s="249">
        <v>43980</v>
      </c>
      <c r="H136" s="18">
        <v>400</v>
      </c>
      <c r="I136" s="18">
        <v>88</v>
      </c>
      <c r="J136" s="17">
        <v>43986</v>
      </c>
      <c r="K136" s="17"/>
      <c r="L136" s="264" t="s">
        <v>435</v>
      </c>
      <c r="M136" s="28">
        <v>488</v>
      </c>
    </row>
    <row r="137" spans="1:13" x14ac:dyDescent="0.25">
      <c r="B137" s="129">
        <v>136</v>
      </c>
      <c r="C137" s="31" t="s">
        <v>357</v>
      </c>
      <c r="D137" s="15" t="s">
        <v>358</v>
      </c>
      <c r="E137" s="16" t="s">
        <v>69</v>
      </c>
      <c r="F137" s="15" t="s">
        <v>359</v>
      </c>
      <c r="G137" s="249">
        <v>43987</v>
      </c>
      <c r="H137" s="18">
        <v>404.7</v>
      </c>
      <c r="I137" s="18">
        <v>89.03</v>
      </c>
      <c r="J137" s="17">
        <v>43987</v>
      </c>
      <c r="K137" s="17"/>
      <c r="L137" s="264" t="s">
        <v>435</v>
      </c>
      <c r="M137" s="28">
        <v>493.73</v>
      </c>
    </row>
    <row r="138" spans="1:13" x14ac:dyDescent="0.25">
      <c r="B138" s="129">
        <v>137</v>
      </c>
      <c r="C138" s="31" t="s">
        <v>47</v>
      </c>
      <c r="D138" s="15" t="s">
        <v>48</v>
      </c>
      <c r="E138" s="16" t="s">
        <v>69</v>
      </c>
      <c r="F138" s="15" t="s">
        <v>360</v>
      </c>
      <c r="G138" s="249">
        <v>43987</v>
      </c>
      <c r="H138" s="18">
        <v>7500</v>
      </c>
      <c r="I138" s="18">
        <v>1650</v>
      </c>
      <c r="J138" s="17">
        <v>43987</v>
      </c>
      <c r="K138" s="17"/>
      <c r="L138" s="264" t="s">
        <v>435</v>
      </c>
      <c r="M138" s="28">
        <v>9150</v>
      </c>
    </row>
    <row r="139" spans="1:13" x14ac:dyDescent="0.25">
      <c r="B139" s="129">
        <v>138</v>
      </c>
      <c r="C139" s="31" t="s">
        <v>244</v>
      </c>
      <c r="D139" s="15" t="s">
        <v>245</v>
      </c>
      <c r="E139" s="16" t="s">
        <v>69</v>
      </c>
      <c r="F139" s="15" t="s">
        <v>361</v>
      </c>
      <c r="G139" s="249">
        <v>43987</v>
      </c>
      <c r="H139" s="18">
        <v>2332.1999999999998</v>
      </c>
      <c r="I139" s="18">
        <v>513.08000000000004</v>
      </c>
      <c r="J139" s="17">
        <v>43987</v>
      </c>
      <c r="K139" s="17"/>
      <c r="L139" s="269" t="s">
        <v>333</v>
      </c>
      <c r="M139" s="28">
        <v>2845.28</v>
      </c>
    </row>
    <row r="140" spans="1:13" x14ac:dyDescent="0.25">
      <c r="B140" s="129">
        <v>139</v>
      </c>
      <c r="C140" s="31" t="s">
        <v>362</v>
      </c>
      <c r="D140" s="15" t="s">
        <v>209</v>
      </c>
      <c r="E140" s="16" t="s">
        <v>330</v>
      </c>
      <c r="F140" s="15" t="s">
        <v>363</v>
      </c>
      <c r="G140" s="249">
        <v>43980</v>
      </c>
      <c r="H140" s="18">
        <v>10830.08</v>
      </c>
      <c r="I140" s="18" t="s">
        <v>368</v>
      </c>
      <c r="J140" s="17">
        <v>43987</v>
      </c>
      <c r="K140" s="17"/>
      <c r="L140" s="270" t="s">
        <v>294</v>
      </c>
      <c r="M140" s="28">
        <v>10830.08</v>
      </c>
    </row>
    <row r="141" spans="1:13" x14ac:dyDescent="0.25">
      <c r="B141" s="129">
        <v>140</v>
      </c>
      <c r="C141" s="31" t="s">
        <v>362</v>
      </c>
      <c r="D141" s="15" t="s">
        <v>209</v>
      </c>
      <c r="E141" s="16" t="s">
        <v>330</v>
      </c>
      <c r="F141" s="15" t="s">
        <v>364</v>
      </c>
      <c r="G141" s="249">
        <v>43980</v>
      </c>
      <c r="H141" s="18">
        <v>11908.75</v>
      </c>
      <c r="I141" s="18" t="s">
        <v>368</v>
      </c>
      <c r="J141" s="17">
        <v>43987</v>
      </c>
      <c r="K141" s="17"/>
      <c r="L141" s="270" t="s">
        <v>294</v>
      </c>
      <c r="M141" s="28">
        <v>11908.75</v>
      </c>
    </row>
    <row r="142" spans="1:13" x14ac:dyDescent="0.25">
      <c r="B142" s="129">
        <v>141</v>
      </c>
      <c r="C142" s="31" t="s">
        <v>365</v>
      </c>
      <c r="D142" s="15" t="s">
        <v>366</v>
      </c>
      <c r="E142" s="16" t="s">
        <v>69</v>
      </c>
      <c r="F142" s="15" t="s">
        <v>367</v>
      </c>
      <c r="G142" s="249">
        <v>43985</v>
      </c>
      <c r="H142" s="18">
        <v>31200</v>
      </c>
      <c r="I142" s="18">
        <v>6864</v>
      </c>
      <c r="J142" s="17">
        <v>43987</v>
      </c>
      <c r="K142" s="17"/>
      <c r="L142" s="264" t="s">
        <v>333</v>
      </c>
      <c r="M142" s="28">
        <v>38064</v>
      </c>
    </row>
    <row r="143" spans="1:13" x14ac:dyDescent="0.25">
      <c r="A143" s="121" t="s">
        <v>369</v>
      </c>
      <c r="B143" s="129">
        <v>142</v>
      </c>
      <c r="C143" s="31" t="s">
        <v>258</v>
      </c>
      <c r="D143" s="120" t="s">
        <v>259</v>
      </c>
      <c r="E143" s="118" t="s">
        <v>69</v>
      </c>
      <c r="F143" s="120" t="s">
        <v>285</v>
      </c>
      <c r="G143" s="249">
        <v>43986</v>
      </c>
      <c r="H143" s="76">
        <v>1820</v>
      </c>
      <c r="I143" s="76">
        <v>400.4</v>
      </c>
      <c r="J143" s="80">
        <v>43990</v>
      </c>
      <c r="K143" s="80"/>
      <c r="L143" s="267" t="s">
        <v>333</v>
      </c>
      <c r="M143" s="124">
        <v>2220.4</v>
      </c>
    </row>
    <row r="144" spans="1:13" x14ac:dyDescent="0.25">
      <c r="B144" s="129">
        <v>143</v>
      </c>
      <c r="C144" s="31" t="s">
        <v>258</v>
      </c>
      <c r="D144" s="15" t="s">
        <v>259</v>
      </c>
      <c r="E144" s="16" t="s">
        <v>69</v>
      </c>
      <c r="F144" s="15" t="s">
        <v>370</v>
      </c>
      <c r="G144" s="249">
        <v>43986</v>
      </c>
      <c r="H144" s="18">
        <v>9599</v>
      </c>
      <c r="I144" s="18">
        <v>1944.8</v>
      </c>
      <c r="J144" s="17">
        <v>43990</v>
      </c>
      <c r="K144" s="17"/>
      <c r="L144" s="264" t="s">
        <v>333</v>
      </c>
      <c r="M144" s="28">
        <v>11543.8</v>
      </c>
    </row>
    <row r="145" spans="1:13" x14ac:dyDescent="0.25">
      <c r="B145" s="129">
        <v>144</v>
      </c>
      <c r="C145" s="31" t="s">
        <v>17</v>
      </c>
      <c r="D145" s="15" t="s">
        <v>18</v>
      </c>
      <c r="E145" s="16" t="s">
        <v>69</v>
      </c>
      <c r="F145" s="15" t="s">
        <v>371</v>
      </c>
      <c r="G145" s="249">
        <v>43982</v>
      </c>
      <c r="H145" s="18">
        <v>770</v>
      </c>
      <c r="I145" s="18" t="s">
        <v>368</v>
      </c>
      <c r="J145" s="17">
        <v>43991</v>
      </c>
      <c r="K145" s="17"/>
      <c r="L145" s="264" t="s">
        <v>435</v>
      </c>
      <c r="M145" s="100">
        <v>770</v>
      </c>
    </row>
    <row r="146" spans="1:13" x14ac:dyDescent="0.25">
      <c r="B146" s="129">
        <v>145</v>
      </c>
      <c r="C146" s="31" t="s">
        <v>0</v>
      </c>
      <c r="D146" s="15" t="s">
        <v>3</v>
      </c>
      <c r="E146" s="16" t="s">
        <v>69</v>
      </c>
      <c r="F146" s="15" t="s">
        <v>372</v>
      </c>
      <c r="G146" s="249">
        <v>43982</v>
      </c>
      <c r="H146" s="18">
        <v>50</v>
      </c>
      <c r="I146" s="18">
        <v>11</v>
      </c>
      <c r="J146" s="17">
        <v>43991</v>
      </c>
      <c r="K146" s="17"/>
      <c r="L146" s="264" t="s">
        <v>435</v>
      </c>
      <c r="M146" s="100">
        <v>61</v>
      </c>
    </row>
    <row r="147" spans="1:13" x14ac:dyDescent="0.25">
      <c r="B147" s="129">
        <v>146</v>
      </c>
      <c r="C147" s="31" t="s">
        <v>28</v>
      </c>
      <c r="D147" s="15" t="s">
        <v>35</v>
      </c>
      <c r="E147" s="16" t="s">
        <v>69</v>
      </c>
      <c r="F147" s="15" t="s">
        <v>373</v>
      </c>
      <c r="G147" s="249">
        <v>43990</v>
      </c>
      <c r="H147" s="18">
        <v>698.68</v>
      </c>
      <c r="I147" s="18">
        <v>153.71</v>
      </c>
      <c r="J147" s="17">
        <v>43992</v>
      </c>
      <c r="K147" s="17"/>
      <c r="L147" s="264" t="s">
        <v>435</v>
      </c>
      <c r="M147" s="100">
        <v>852.39</v>
      </c>
    </row>
    <row r="148" spans="1:13" x14ac:dyDescent="0.25">
      <c r="B148" s="129">
        <v>147</v>
      </c>
      <c r="C148" s="31" t="s">
        <v>17</v>
      </c>
      <c r="D148" s="15" t="s">
        <v>18</v>
      </c>
      <c r="E148" s="16" t="s">
        <v>69</v>
      </c>
      <c r="F148" s="15" t="s">
        <v>374</v>
      </c>
      <c r="G148" s="249">
        <v>43982</v>
      </c>
      <c r="H148" s="18">
        <v>255.3</v>
      </c>
      <c r="I148" s="18">
        <v>39.6</v>
      </c>
      <c r="J148" s="17">
        <v>43992</v>
      </c>
      <c r="K148" s="17"/>
      <c r="L148" s="271" t="s">
        <v>437</v>
      </c>
      <c r="M148" s="100">
        <v>294.89999999999998</v>
      </c>
    </row>
    <row r="149" spans="1:13" x14ac:dyDescent="0.25">
      <c r="B149" s="129">
        <v>148</v>
      </c>
      <c r="C149" s="31" t="s">
        <v>375</v>
      </c>
      <c r="D149" s="15" t="s">
        <v>376</v>
      </c>
      <c r="E149" s="16" t="s">
        <v>69</v>
      </c>
      <c r="F149" s="15" t="s">
        <v>377</v>
      </c>
      <c r="G149" s="249">
        <v>43990</v>
      </c>
      <c r="H149" s="18">
        <v>414</v>
      </c>
      <c r="I149" s="18">
        <v>91.08</v>
      </c>
      <c r="J149" s="17">
        <v>43992</v>
      </c>
      <c r="K149" s="17"/>
      <c r="L149" s="255" t="s">
        <v>73</v>
      </c>
      <c r="M149" s="165">
        <v>505.08</v>
      </c>
    </row>
    <row r="150" spans="1:13" x14ac:dyDescent="0.25">
      <c r="B150" s="129">
        <v>149</v>
      </c>
      <c r="C150" s="31" t="s">
        <v>375</v>
      </c>
      <c r="D150" s="15" t="s">
        <v>376</v>
      </c>
      <c r="E150" s="16" t="s">
        <v>69</v>
      </c>
      <c r="F150" s="15" t="s">
        <v>378</v>
      </c>
      <c r="G150" s="249">
        <v>43990</v>
      </c>
      <c r="H150" s="18">
        <v>414</v>
      </c>
      <c r="I150" s="18">
        <v>91.08</v>
      </c>
      <c r="J150" s="17">
        <v>43992</v>
      </c>
      <c r="K150" s="17"/>
      <c r="L150" s="255" t="s">
        <v>73</v>
      </c>
      <c r="M150" s="100">
        <v>505.08</v>
      </c>
    </row>
    <row r="151" spans="1:13" x14ac:dyDescent="0.25">
      <c r="B151" s="129">
        <v>150</v>
      </c>
      <c r="C151" s="31" t="s">
        <v>249</v>
      </c>
      <c r="D151" s="15" t="s">
        <v>250</v>
      </c>
      <c r="E151" s="16" t="s">
        <v>69</v>
      </c>
      <c r="F151" s="15" t="s">
        <v>379</v>
      </c>
      <c r="G151" s="249">
        <v>43993</v>
      </c>
      <c r="H151" s="18">
        <v>225</v>
      </c>
      <c r="I151" s="18">
        <v>49.5</v>
      </c>
      <c r="J151" s="17">
        <v>43993</v>
      </c>
      <c r="K151" s="17"/>
      <c r="L151" s="264" t="s">
        <v>435</v>
      </c>
      <c r="M151" s="100">
        <v>274.5</v>
      </c>
    </row>
    <row r="152" spans="1:13" x14ac:dyDescent="0.25">
      <c r="B152" s="129">
        <v>151</v>
      </c>
      <c r="C152" s="31" t="s">
        <v>380</v>
      </c>
      <c r="D152" s="15" t="s">
        <v>272</v>
      </c>
      <c r="E152" s="16" t="s">
        <v>69</v>
      </c>
      <c r="F152" s="15" t="s">
        <v>381</v>
      </c>
      <c r="G152" s="249">
        <v>43982</v>
      </c>
      <c r="H152" s="18">
        <v>2417</v>
      </c>
      <c r="I152" s="18">
        <v>40.69</v>
      </c>
      <c r="J152" s="17">
        <v>43993</v>
      </c>
      <c r="K152" s="17"/>
      <c r="L152" s="264" t="s">
        <v>435</v>
      </c>
      <c r="M152" s="134">
        <v>2457.69</v>
      </c>
    </row>
    <row r="153" spans="1:13" x14ac:dyDescent="0.25">
      <c r="B153" s="129">
        <v>152</v>
      </c>
      <c r="C153" s="31" t="s">
        <v>337</v>
      </c>
      <c r="D153" s="15" t="s">
        <v>338</v>
      </c>
      <c r="E153" s="16" t="s">
        <v>330</v>
      </c>
      <c r="F153" s="15" t="s">
        <v>382</v>
      </c>
      <c r="G153" s="249">
        <v>43994</v>
      </c>
      <c r="H153" s="18">
        <v>100</v>
      </c>
      <c r="I153" s="18">
        <v>22</v>
      </c>
      <c r="J153" s="17">
        <v>43994</v>
      </c>
      <c r="K153" s="17"/>
      <c r="L153" s="270" t="s">
        <v>294</v>
      </c>
      <c r="M153" s="100">
        <v>122</v>
      </c>
    </row>
    <row r="154" spans="1:13" x14ac:dyDescent="0.25">
      <c r="B154" s="129">
        <v>153</v>
      </c>
      <c r="C154" s="31" t="s">
        <v>28</v>
      </c>
      <c r="D154" s="15" t="s">
        <v>35</v>
      </c>
      <c r="E154" s="16" t="s">
        <v>330</v>
      </c>
      <c r="F154" s="15" t="s">
        <v>383</v>
      </c>
      <c r="G154" s="249">
        <v>43990</v>
      </c>
      <c r="H154" s="18">
        <v>897.05</v>
      </c>
      <c r="I154" s="18">
        <v>197.35</v>
      </c>
      <c r="J154" s="17">
        <v>43994</v>
      </c>
      <c r="K154" s="17"/>
      <c r="L154" s="270" t="s">
        <v>294</v>
      </c>
      <c r="M154" s="134">
        <v>1094.4000000000001</v>
      </c>
    </row>
    <row r="155" spans="1:13" x14ac:dyDescent="0.25">
      <c r="B155" s="129">
        <v>154</v>
      </c>
      <c r="C155" s="31" t="s">
        <v>32</v>
      </c>
      <c r="D155" s="15" t="s">
        <v>42</v>
      </c>
      <c r="E155" s="16" t="s">
        <v>69</v>
      </c>
      <c r="F155" s="15" t="s">
        <v>384</v>
      </c>
      <c r="G155" s="249">
        <v>43993</v>
      </c>
      <c r="H155" s="18">
        <v>560.32000000000005</v>
      </c>
      <c r="I155" s="18">
        <v>123.27</v>
      </c>
      <c r="J155" s="17">
        <v>43995</v>
      </c>
      <c r="K155" s="17"/>
      <c r="L155" s="254" t="s">
        <v>150</v>
      </c>
      <c r="M155" s="100">
        <v>683.59</v>
      </c>
    </row>
    <row r="156" spans="1:13" x14ac:dyDescent="0.25">
      <c r="A156" s="135" t="s">
        <v>385</v>
      </c>
      <c r="B156" s="129">
        <v>155</v>
      </c>
      <c r="C156" s="31" t="s">
        <v>375</v>
      </c>
      <c r="D156" s="158" t="s">
        <v>376</v>
      </c>
      <c r="E156" s="159" t="s">
        <v>330</v>
      </c>
      <c r="F156" s="158" t="s">
        <v>386</v>
      </c>
      <c r="G156" s="249" t="s">
        <v>387</v>
      </c>
      <c r="H156" s="160">
        <v>414</v>
      </c>
      <c r="I156" s="136">
        <v>91.08</v>
      </c>
      <c r="J156" s="138" t="s">
        <v>388</v>
      </c>
      <c r="K156" s="137" t="s">
        <v>389</v>
      </c>
      <c r="L156" s="281" t="s">
        <v>294</v>
      </c>
      <c r="M156" s="151">
        <v>505.08</v>
      </c>
    </row>
    <row r="157" spans="1:13" x14ac:dyDescent="0.25">
      <c r="A157" s="139"/>
      <c r="B157" s="129">
        <v>156</v>
      </c>
      <c r="C157" s="31" t="s">
        <v>134</v>
      </c>
      <c r="D157" s="161" t="s">
        <v>135</v>
      </c>
      <c r="E157" s="144" t="s">
        <v>69</v>
      </c>
      <c r="F157" s="161" t="s">
        <v>390</v>
      </c>
      <c r="G157" s="249" t="s">
        <v>391</v>
      </c>
      <c r="H157" s="96">
        <v>75.819999999999993</v>
      </c>
      <c r="I157" s="143">
        <v>16.68</v>
      </c>
      <c r="J157" s="140" t="s">
        <v>388</v>
      </c>
      <c r="K157" s="146"/>
      <c r="L157" s="254" t="s">
        <v>150</v>
      </c>
      <c r="M157" s="148">
        <v>92.5</v>
      </c>
    </row>
    <row r="158" spans="1:13" x14ac:dyDescent="0.25">
      <c r="A158" s="139"/>
      <c r="B158" s="129">
        <v>157</v>
      </c>
      <c r="C158" s="31" t="s">
        <v>249</v>
      </c>
      <c r="D158" s="161" t="s">
        <v>250</v>
      </c>
      <c r="E158" s="144" t="s">
        <v>69</v>
      </c>
      <c r="F158" s="161" t="s">
        <v>392</v>
      </c>
      <c r="G158" s="249" t="s">
        <v>388</v>
      </c>
      <c r="H158" s="96">
        <v>1250</v>
      </c>
      <c r="I158" s="143">
        <v>275</v>
      </c>
      <c r="J158" s="140" t="s">
        <v>393</v>
      </c>
      <c r="K158" s="146"/>
      <c r="L158" s="264" t="s">
        <v>435</v>
      </c>
      <c r="M158" s="148">
        <v>1525</v>
      </c>
    </row>
    <row r="159" spans="1:13" x14ac:dyDescent="0.25">
      <c r="A159" s="139"/>
      <c r="B159" s="129">
        <v>158</v>
      </c>
      <c r="C159" s="31" t="s">
        <v>17</v>
      </c>
      <c r="D159" s="161" t="s">
        <v>18</v>
      </c>
      <c r="E159" s="144" t="s">
        <v>330</v>
      </c>
      <c r="F159" s="161" t="s">
        <v>394</v>
      </c>
      <c r="G159" s="249" t="s">
        <v>393</v>
      </c>
      <c r="H159" s="96">
        <v>180</v>
      </c>
      <c r="I159" s="155">
        <v>39.6</v>
      </c>
      <c r="J159" s="154" t="s">
        <v>393</v>
      </c>
      <c r="K159" s="147" t="s">
        <v>395</v>
      </c>
      <c r="L159" s="270" t="s">
        <v>294</v>
      </c>
      <c r="M159" s="148">
        <v>219.6</v>
      </c>
    </row>
    <row r="160" spans="1:13" x14ac:dyDescent="0.25">
      <c r="A160" s="139"/>
      <c r="B160" s="129">
        <v>159</v>
      </c>
      <c r="C160" s="31" t="s">
        <v>17</v>
      </c>
      <c r="D160" s="161" t="s">
        <v>18</v>
      </c>
      <c r="E160" s="144" t="s">
        <v>69</v>
      </c>
      <c r="F160" s="161" t="s">
        <v>396</v>
      </c>
      <c r="G160" s="249" t="s">
        <v>393</v>
      </c>
      <c r="H160" s="96">
        <v>180</v>
      </c>
      <c r="I160" s="143">
        <v>39.6</v>
      </c>
      <c r="J160" s="140" t="s">
        <v>393</v>
      </c>
      <c r="K160" s="146"/>
      <c r="L160" s="282" t="s">
        <v>452</v>
      </c>
      <c r="M160" s="148">
        <v>219.6</v>
      </c>
    </row>
    <row r="161" spans="1:13" x14ac:dyDescent="0.25">
      <c r="A161" s="139"/>
      <c r="B161" s="129">
        <v>160</v>
      </c>
      <c r="C161" s="31" t="s">
        <v>52</v>
      </c>
      <c r="D161" s="161" t="s">
        <v>53</v>
      </c>
      <c r="E161" s="144" t="s">
        <v>69</v>
      </c>
      <c r="F161" s="161" t="s">
        <v>397</v>
      </c>
      <c r="G161" s="249" t="s">
        <v>388</v>
      </c>
      <c r="H161" s="96">
        <v>244.16</v>
      </c>
      <c r="I161" s="142">
        <v>9.77</v>
      </c>
      <c r="J161" s="140" t="s">
        <v>393</v>
      </c>
      <c r="K161" s="146"/>
      <c r="L161" s="264" t="s">
        <v>435</v>
      </c>
      <c r="M161" s="148">
        <v>253.93</v>
      </c>
    </row>
    <row r="162" spans="1:13" x14ac:dyDescent="0.25">
      <c r="A162" s="139"/>
      <c r="B162" s="129">
        <v>161</v>
      </c>
      <c r="C162" s="31" t="s">
        <v>375</v>
      </c>
      <c r="D162" s="161" t="s">
        <v>376</v>
      </c>
      <c r="E162" s="144" t="s">
        <v>330</v>
      </c>
      <c r="F162" s="161" t="s">
        <v>398</v>
      </c>
      <c r="G162" s="249" t="s">
        <v>387</v>
      </c>
      <c r="H162" s="96">
        <v>414</v>
      </c>
      <c r="I162" s="156">
        <v>91.08</v>
      </c>
      <c r="J162" s="154" t="s">
        <v>393</v>
      </c>
      <c r="K162" s="147" t="s">
        <v>399</v>
      </c>
      <c r="L162" s="270" t="s">
        <v>294</v>
      </c>
      <c r="M162" s="148">
        <v>505.08</v>
      </c>
    </row>
    <row r="163" spans="1:13" x14ac:dyDescent="0.25">
      <c r="A163" s="139"/>
      <c r="B163" s="129">
        <v>162</v>
      </c>
      <c r="C163" s="31" t="s">
        <v>134</v>
      </c>
      <c r="D163" s="161" t="s">
        <v>135</v>
      </c>
      <c r="E163" s="144" t="s">
        <v>69</v>
      </c>
      <c r="F163" s="161" t="s">
        <v>400</v>
      </c>
      <c r="G163" s="249" t="s">
        <v>391</v>
      </c>
      <c r="H163" s="96">
        <v>75.97</v>
      </c>
      <c r="I163" s="142">
        <v>16.71</v>
      </c>
      <c r="J163" s="140" t="s">
        <v>393</v>
      </c>
      <c r="K163" s="146"/>
      <c r="L163" s="254" t="s">
        <v>150</v>
      </c>
      <c r="M163" s="148">
        <v>92.68</v>
      </c>
    </row>
    <row r="164" spans="1:13" x14ac:dyDescent="0.25">
      <c r="A164" s="139"/>
      <c r="B164" s="129">
        <v>163</v>
      </c>
      <c r="C164" s="31" t="s">
        <v>375</v>
      </c>
      <c r="D164" s="161" t="s">
        <v>376</v>
      </c>
      <c r="E164" s="144" t="s">
        <v>69</v>
      </c>
      <c r="F164" s="161" t="s">
        <v>401</v>
      </c>
      <c r="G164" s="249" t="s">
        <v>393</v>
      </c>
      <c r="H164" s="162">
        <v>414</v>
      </c>
      <c r="I164" s="152" t="s">
        <v>133</v>
      </c>
      <c r="J164" s="140" t="s">
        <v>402</v>
      </c>
      <c r="K164" s="146"/>
      <c r="L164" s="254" t="s">
        <v>435</v>
      </c>
      <c r="M164" s="148">
        <v>414</v>
      </c>
    </row>
    <row r="165" spans="1:13" x14ac:dyDescent="0.25">
      <c r="A165" s="139"/>
      <c r="B165" s="129">
        <v>164</v>
      </c>
      <c r="C165" s="31" t="s">
        <v>375</v>
      </c>
      <c r="D165" s="161" t="s">
        <v>376</v>
      </c>
      <c r="E165" s="144" t="s">
        <v>69</v>
      </c>
      <c r="F165" s="161" t="s">
        <v>403</v>
      </c>
      <c r="G165" s="249" t="s">
        <v>393</v>
      </c>
      <c r="H165" s="162">
        <v>414</v>
      </c>
      <c r="I165" s="152" t="s">
        <v>133</v>
      </c>
      <c r="J165" s="140" t="s">
        <v>402</v>
      </c>
      <c r="K165" s="146"/>
      <c r="L165" s="254" t="s">
        <v>435</v>
      </c>
      <c r="M165" s="148">
        <v>414</v>
      </c>
    </row>
    <row r="166" spans="1:13" x14ac:dyDescent="0.25">
      <c r="A166" s="139"/>
      <c r="B166" s="129">
        <v>165</v>
      </c>
      <c r="C166" s="31" t="s">
        <v>404</v>
      </c>
      <c r="D166" s="161" t="s">
        <v>405</v>
      </c>
      <c r="E166" s="144" t="s">
        <v>69</v>
      </c>
      <c r="F166" s="161" t="s">
        <v>406</v>
      </c>
      <c r="G166" s="249" t="s">
        <v>407</v>
      </c>
      <c r="H166" s="162">
        <v>2080</v>
      </c>
      <c r="I166" s="152">
        <v>457.6</v>
      </c>
      <c r="J166" s="140" t="s">
        <v>402</v>
      </c>
      <c r="K166" s="146"/>
      <c r="L166" s="269" t="s">
        <v>333</v>
      </c>
      <c r="M166" s="148">
        <v>2537.6</v>
      </c>
    </row>
    <row r="167" spans="1:13" x14ac:dyDescent="0.25">
      <c r="A167" s="139"/>
      <c r="B167" s="129">
        <v>166</v>
      </c>
      <c r="C167" s="31" t="s">
        <v>79</v>
      </c>
      <c r="D167" s="161" t="s">
        <v>80</v>
      </c>
      <c r="E167" s="144" t="s">
        <v>330</v>
      </c>
      <c r="F167" s="161" t="s">
        <v>408</v>
      </c>
      <c r="G167" s="249" t="s">
        <v>402</v>
      </c>
      <c r="H167" s="162">
        <v>100</v>
      </c>
      <c r="I167" s="157">
        <v>22</v>
      </c>
      <c r="J167" s="154" t="s">
        <v>402</v>
      </c>
      <c r="K167" s="147" t="s">
        <v>409</v>
      </c>
      <c r="L167" s="270" t="s">
        <v>294</v>
      </c>
      <c r="M167" s="148">
        <v>122</v>
      </c>
    </row>
    <row r="168" spans="1:13" x14ac:dyDescent="0.25">
      <c r="A168" s="149"/>
      <c r="B168" s="129">
        <v>167</v>
      </c>
      <c r="C168" s="31" t="s">
        <v>143</v>
      </c>
      <c r="D168" s="163" t="s">
        <v>144</v>
      </c>
      <c r="E168" s="145" t="s">
        <v>69</v>
      </c>
      <c r="F168" s="163" t="s">
        <v>410</v>
      </c>
      <c r="G168" s="249" t="s">
        <v>402</v>
      </c>
      <c r="H168" s="164">
        <v>89.06</v>
      </c>
      <c r="I168" s="153">
        <v>19.59</v>
      </c>
      <c r="J168" s="141" t="s">
        <v>411</v>
      </c>
      <c r="K168" s="149"/>
      <c r="L168" s="272" t="s">
        <v>435</v>
      </c>
      <c r="M168" s="150">
        <v>108.65</v>
      </c>
    </row>
    <row r="169" spans="1:13" x14ac:dyDescent="0.25">
      <c r="A169" s="8" t="s">
        <v>412</v>
      </c>
      <c r="B169" s="129">
        <v>168</v>
      </c>
      <c r="C169" s="31" t="s">
        <v>28</v>
      </c>
      <c r="D169" s="15" t="s">
        <v>35</v>
      </c>
      <c r="E169" s="16" t="s">
        <v>69</v>
      </c>
      <c r="F169" s="15" t="s">
        <v>413</v>
      </c>
      <c r="G169" s="249">
        <v>44004</v>
      </c>
      <c r="H169" s="18">
        <v>114.61</v>
      </c>
      <c r="I169" s="18">
        <v>25.21</v>
      </c>
      <c r="J169" s="17">
        <v>44005</v>
      </c>
      <c r="K169" s="17"/>
      <c r="L169" s="264" t="s">
        <v>435</v>
      </c>
      <c r="M169" s="189">
        <v>139.82</v>
      </c>
    </row>
    <row r="170" spans="1:13" x14ac:dyDescent="0.25">
      <c r="B170" s="129">
        <v>169</v>
      </c>
      <c r="C170" s="31" t="s">
        <v>32</v>
      </c>
      <c r="D170" s="15" t="s">
        <v>42</v>
      </c>
      <c r="E170" s="16" t="s">
        <v>69</v>
      </c>
      <c r="F170" s="15" t="s">
        <v>414</v>
      </c>
      <c r="G170" s="249">
        <v>44006</v>
      </c>
      <c r="H170" s="18">
        <v>61.49</v>
      </c>
      <c r="I170" s="18">
        <v>13.53</v>
      </c>
      <c r="J170" s="17">
        <v>44007</v>
      </c>
      <c r="K170" s="17"/>
      <c r="L170" s="271" t="s">
        <v>150</v>
      </c>
      <c r="M170" s="189">
        <v>75.02</v>
      </c>
    </row>
    <row r="171" spans="1:13" x14ac:dyDescent="0.25">
      <c r="B171" s="129">
        <v>170</v>
      </c>
      <c r="C171" s="31" t="s">
        <v>176</v>
      </c>
      <c r="D171" s="15" t="s">
        <v>177</v>
      </c>
      <c r="E171" s="16" t="s">
        <v>69</v>
      </c>
      <c r="F171" s="15" t="s">
        <v>415</v>
      </c>
      <c r="G171" s="249">
        <v>44008</v>
      </c>
      <c r="H171" s="18">
        <v>110.3</v>
      </c>
      <c r="I171" s="18">
        <v>24.18</v>
      </c>
      <c r="J171" s="17">
        <v>43978</v>
      </c>
      <c r="K171" s="17"/>
      <c r="L171" s="254" t="s">
        <v>435</v>
      </c>
      <c r="M171" s="190">
        <v>134.47999999999999</v>
      </c>
    </row>
    <row r="172" spans="1:13" x14ac:dyDescent="0.2">
      <c r="A172" s="183" t="s">
        <v>416</v>
      </c>
      <c r="B172" s="184">
        <f>B171+1</f>
        <v>171</v>
      </c>
      <c r="C172" s="31" t="s">
        <v>75</v>
      </c>
      <c r="D172" s="79" t="s">
        <v>76</v>
      </c>
      <c r="E172" s="185" t="s">
        <v>69</v>
      </c>
      <c r="F172" s="79" t="s">
        <v>417</v>
      </c>
      <c r="G172" s="249" t="s">
        <v>418</v>
      </c>
      <c r="H172" s="186">
        <v>108</v>
      </c>
      <c r="I172" s="186">
        <v>23.76</v>
      </c>
      <c r="J172" s="79" t="s">
        <v>418</v>
      </c>
      <c r="K172" s="187"/>
      <c r="L172" s="257" t="s">
        <v>435</v>
      </c>
      <c r="M172" s="188">
        <f t="shared" ref="M172:M175" si="3">H172+I172</f>
        <v>131.76</v>
      </c>
    </row>
    <row r="173" spans="1:13" x14ac:dyDescent="0.2">
      <c r="A173" s="171"/>
      <c r="B173" s="166">
        <f>B172+1</f>
        <v>172</v>
      </c>
      <c r="C173" s="31" t="s">
        <v>83</v>
      </c>
      <c r="D173" s="140" t="s">
        <v>84</v>
      </c>
      <c r="E173" s="167" t="s">
        <v>69</v>
      </c>
      <c r="F173" s="140" t="s">
        <v>419</v>
      </c>
      <c r="G173" s="249" t="s">
        <v>420</v>
      </c>
      <c r="H173" s="168">
        <v>1.03</v>
      </c>
      <c r="I173" s="168">
        <f t="shared" ref="I173:I174" si="4">H173*22/100</f>
        <v>0.2266</v>
      </c>
      <c r="J173" s="140" t="s">
        <v>420</v>
      </c>
      <c r="K173" s="169"/>
      <c r="L173" s="254" t="s">
        <v>150</v>
      </c>
      <c r="M173" s="170">
        <f t="shared" si="3"/>
        <v>1.2565999999999999</v>
      </c>
    </row>
    <row r="174" spans="1:13" x14ac:dyDescent="0.2">
      <c r="A174" s="171"/>
      <c r="B174" s="166">
        <f t="shared" ref="B174:B179" si="5">B173+1</f>
        <v>173</v>
      </c>
      <c r="C174" s="31" t="s">
        <v>87</v>
      </c>
      <c r="D174" s="140" t="s">
        <v>88</v>
      </c>
      <c r="E174" s="167" t="s">
        <v>69</v>
      </c>
      <c r="F174" s="140" t="s">
        <v>421</v>
      </c>
      <c r="G174" s="249" t="s">
        <v>420</v>
      </c>
      <c r="H174" s="168">
        <v>21.39</v>
      </c>
      <c r="I174" s="168">
        <f t="shared" si="4"/>
        <v>4.7058</v>
      </c>
      <c r="J174" s="140" t="s">
        <v>420</v>
      </c>
      <c r="K174" s="169"/>
      <c r="L174" s="254" t="s">
        <v>150</v>
      </c>
      <c r="M174" s="170">
        <f t="shared" si="3"/>
        <v>26.095800000000001</v>
      </c>
    </row>
    <row r="175" spans="1:13" x14ac:dyDescent="0.2">
      <c r="A175" s="171"/>
      <c r="B175" s="166">
        <f t="shared" si="5"/>
        <v>174</v>
      </c>
      <c r="C175" s="31" t="s">
        <v>148</v>
      </c>
      <c r="D175" s="113" t="s">
        <v>95</v>
      </c>
      <c r="E175" s="172" t="s">
        <v>69</v>
      </c>
      <c r="F175" s="113" t="s">
        <v>422</v>
      </c>
      <c r="G175" s="249" t="s">
        <v>423</v>
      </c>
      <c r="H175" s="168">
        <v>187.2</v>
      </c>
      <c r="I175" s="168">
        <v>41.18</v>
      </c>
      <c r="J175" s="113" t="s">
        <v>424</v>
      </c>
      <c r="K175" s="169"/>
      <c r="L175" s="254" t="s">
        <v>435</v>
      </c>
      <c r="M175" s="170">
        <f t="shared" si="3"/>
        <v>228.38</v>
      </c>
    </row>
    <row r="176" spans="1:13" x14ac:dyDescent="0.2">
      <c r="A176" s="171"/>
      <c r="B176" s="166">
        <f t="shared" si="5"/>
        <v>175</v>
      </c>
      <c r="C176" s="31" t="s">
        <v>176</v>
      </c>
      <c r="D176" s="113" t="s">
        <v>177</v>
      </c>
      <c r="E176" s="173" t="s">
        <v>69</v>
      </c>
      <c r="F176" s="113" t="s">
        <v>425</v>
      </c>
      <c r="G176" s="249" t="s">
        <v>426</v>
      </c>
      <c r="H176" s="168">
        <v>5.84</v>
      </c>
      <c r="I176" s="174" t="s">
        <v>133</v>
      </c>
      <c r="J176" s="113" t="s">
        <v>424</v>
      </c>
      <c r="K176" s="169"/>
      <c r="L176" s="254" t="s">
        <v>435</v>
      </c>
      <c r="M176" s="170">
        <f>H176</f>
        <v>5.84</v>
      </c>
    </row>
    <row r="177" spans="1:13" x14ac:dyDescent="0.2">
      <c r="A177" s="171"/>
      <c r="B177" s="166">
        <f t="shared" si="5"/>
        <v>176</v>
      </c>
      <c r="C177" s="31" t="s">
        <v>13</v>
      </c>
      <c r="D177" s="140" t="s">
        <v>14</v>
      </c>
      <c r="E177" s="172" t="s">
        <v>69</v>
      </c>
      <c r="F177" s="140" t="s">
        <v>427</v>
      </c>
      <c r="G177" s="140" t="s">
        <v>428</v>
      </c>
      <c r="H177" s="168">
        <v>7248.9</v>
      </c>
      <c r="I177" s="168">
        <v>1594.76</v>
      </c>
      <c r="J177" s="140" t="s">
        <v>428</v>
      </c>
      <c r="K177" s="169"/>
      <c r="L177" s="273" t="s">
        <v>482</v>
      </c>
      <c r="M177" s="170">
        <f>H177+I177</f>
        <v>8843.66</v>
      </c>
    </row>
    <row r="178" spans="1:13" x14ac:dyDescent="0.2">
      <c r="A178" s="171"/>
      <c r="B178" s="166">
        <f t="shared" si="5"/>
        <v>177</v>
      </c>
      <c r="C178" s="31" t="s">
        <v>17</v>
      </c>
      <c r="D178" s="140" t="s">
        <v>18</v>
      </c>
      <c r="E178" s="172" t="s">
        <v>69</v>
      </c>
      <c r="F178" s="140" t="s">
        <v>429</v>
      </c>
      <c r="G178" s="140" t="s">
        <v>420</v>
      </c>
      <c r="H178" s="168">
        <v>566.5</v>
      </c>
      <c r="I178" s="174" t="s">
        <v>133</v>
      </c>
      <c r="J178" s="140" t="s">
        <v>430</v>
      </c>
      <c r="K178" s="169"/>
      <c r="L178" s="254" t="s">
        <v>435</v>
      </c>
      <c r="M178" s="170">
        <f>H178</f>
        <v>566.5</v>
      </c>
    </row>
    <row r="179" spans="1:13" x14ac:dyDescent="0.2">
      <c r="A179" s="175"/>
      <c r="B179" s="176">
        <f t="shared" si="5"/>
        <v>178</v>
      </c>
      <c r="C179" s="31" t="s">
        <v>431</v>
      </c>
      <c r="D179" s="177" t="s">
        <v>432</v>
      </c>
      <c r="E179" s="178" t="s">
        <v>69</v>
      </c>
      <c r="F179" s="177" t="s">
        <v>433</v>
      </c>
      <c r="G179" s="179">
        <v>44012</v>
      </c>
      <c r="H179" s="180">
        <v>1400</v>
      </c>
      <c r="I179" s="180">
        <v>308</v>
      </c>
      <c r="J179" s="141" t="s">
        <v>434</v>
      </c>
      <c r="K179" s="181"/>
      <c r="L179" s="259" t="s">
        <v>435</v>
      </c>
      <c r="M179" s="182">
        <f>H179+I179</f>
        <v>1708</v>
      </c>
    </row>
    <row r="180" spans="1:13" x14ac:dyDescent="0.2">
      <c r="A180" s="201" t="s">
        <v>438</v>
      </c>
      <c r="B180" s="210">
        <v>179</v>
      </c>
      <c r="C180" s="31" t="s">
        <v>0</v>
      </c>
      <c r="D180" s="194" t="s">
        <v>3</v>
      </c>
      <c r="E180" s="208" t="s">
        <v>69</v>
      </c>
      <c r="F180" s="194" t="s">
        <v>439</v>
      </c>
      <c r="G180" s="194" t="s">
        <v>420</v>
      </c>
      <c r="H180" s="197">
        <v>50</v>
      </c>
      <c r="I180" s="197">
        <v>11</v>
      </c>
      <c r="J180" s="194" t="s">
        <v>446</v>
      </c>
      <c r="K180" s="206"/>
      <c r="L180" s="283" t="s">
        <v>467</v>
      </c>
      <c r="M180" s="207">
        <v>61</v>
      </c>
    </row>
    <row r="181" spans="1:13" x14ac:dyDescent="0.2">
      <c r="A181" s="193"/>
      <c r="B181" s="210">
        <v>180</v>
      </c>
      <c r="C181" s="31" t="s">
        <v>9</v>
      </c>
      <c r="D181" s="194" t="s">
        <v>10</v>
      </c>
      <c r="E181" s="198" t="s">
        <v>69</v>
      </c>
      <c r="F181" s="194" t="s">
        <v>440</v>
      </c>
      <c r="G181" s="194" t="s">
        <v>393</v>
      </c>
      <c r="H181" s="18">
        <v>8.1999999999999993</v>
      </c>
      <c r="I181" s="197">
        <v>1.8</v>
      </c>
      <c r="J181" s="196" t="s">
        <v>447</v>
      </c>
      <c r="K181" s="206"/>
      <c r="L181" s="282" t="s">
        <v>452</v>
      </c>
      <c r="M181" s="215">
        <v>10</v>
      </c>
    </row>
    <row r="182" spans="1:13" x14ac:dyDescent="0.2">
      <c r="A182" s="193"/>
      <c r="B182" s="210">
        <v>181</v>
      </c>
      <c r="C182" s="31" t="s">
        <v>28</v>
      </c>
      <c r="D182" s="194" t="s">
        <v>35</v>
      </c>
      <c r="E182" s="208" t="s">
        <v>69</v>
      </c>
      <c r="F182" s="194" t="s">
        <v>441</v>
      </c>
      <c r="G182" s="194" t="s">
        <v>434</v>
      </c>
      <c r="H182" s="197">
        <v>698.68</v>
      </c>
      <c r="I182" s="197">
        <v>153.71</v>
      </c>
      <c r="J182" s="196" t="s">
        <v>447</v>
      </c>
      <c r="K182" s="206"/>
      <c r="L182" s="283" t="s">
        <v>468</v>
      </c>
      <c r="M182" s="203">
        <v>852.39</v>
      </c>
    </row>
    <row r="183" spans="1:13" x14ac:dyDescent="0.2">
      <c r="A183" s="193"/>
      <c r="B183" s="210">
        <v>182</v>
      </c>
      <c r="C183" s="31" t="s">
        <v>127</v>
      </c>
      <c r="D183" s="194" t="s">
        <v>128</v>
      </c>
      <c r="E183" s="198" t="s">
        <v>69</v>
      </c>
      <c r="F183" s="194" t="s">
        <v>442</v>
      </c>
      <c r="G183" s="194" t="s">
        <v>418</v>
      </c>
      <c r="H183" s="197">
        <v>1337.5</v>
      </c>
      <c r="I183" s="209" t="s">
        <v>133</v>
      </c>
      <c r="J183" s="196" t="s">
        <v>448</v>
      </c>
      <c r="K183" s="206"/>
      <c r="L183" s="273" t="s">
        <v>482</v>
      </c>
      <c r="M183" s="203">
        <v>1337.5</v>
      </c>
    </row>
    <row r="184" spans="1:13" x14ac:dyDescent="0.2">
      <c r="A184" s="193"/>
      <c r="B184" s="210">
        <v>183</v>
      </c>
      <c r="C184" s="31" t="s">
        <v>380</v>
      </c>
      <c r="D184" s="213" t="s">
        <v>272</v>
      </c>
      <c r="E184" s="214" t="s">
        <v>69</v>
      </c>
      <c r="F184" s="213" t="s">
        <v>443</v>
      </c>
      <c r="G184" s="194" t="s">
        <v>420</v>
      </c>
      <c r="H184" s="197">
        <v>2442.25</v>
      </c>
      <c r="I184" s="197">
        <v>37.97</v>
      </c>
      <c r="J184" s="196" t="s">
        <v>449</v>
      </c>
      <c r="K184" s="202"/>
      <c r="L184" s="283" t="s">
        <v>468</v>
      </c>
      <c r="M184" s="203">
        <v>2480.2199999999998</v>
      </c>
    </row>
    <row r="185" spans="1:13" x14ac:dyDescent="0.2">
      <c r="A185" s="193"/>
      <c r="B185" s="210">
        <v>184</v>
      </c>
      <c r="C185" s="31" t="s">
        <v>32</v>
      </c>
      <c r="D185" s="196" t="s">
        <v>42</v>
      </c>
      <c r="E185" s="211" t="s">
        <v>69</v>
      </c>
      <c r="F185" s="196" t="s">
        <v>444</v>
      </c>
      <c r="G185" s="194" t="s">
        <v>449</v>
      </c>
      <c r="H185" s="197">
        <v>1051.26</v>
      </c>
      <c r="I185" s="197">
        <v>231.28</v>
      </c>
      <c r="J185" s="196" t="s">
        <v>450</v>
      </c>
      <c r="K185" s="202"/>
      <c r="L185" s="283" t="s">
        <v>150</v>
      </c>
      <c r="M185" s="203">
        <v>1282.54</v>
      </c>
    </row>
    <row r="186" spans="1:13" x14ac:dyDescent="0.2">
      <c r="A186" s="204"/>
      <c r="B186" s="212">
        <v>185</v>
      </c>
      <c r="C186" s="31" t="s">
        <v>30</v>
      </c>
      <c r="D186" s="195" t="s">
        <v>39</v>
      </c>
      <c r="E186" s="199" t="s">
        <v>69</v>
      </c>
      <c r="F186" s="195" t="s">
        <v>445</v>
      </c>
      <c r="G186" s="195" t="s">
        <v>451</v>
      </c>
      <c r="H186" s="200">
        <v>2643.72</v>
      </c>
      <c r="I186" s="200">
        <v>581.62</v>
      </c>
      <c r="J186" s="195" t="s">
        <v>451</v>
      </c>
      <c r="K186" s="204"/>
      <c r="L186" s="284" t="s">
        <v>150</v>
      </c>
      <c r="M186" s="205">
        <v>3225.3399999999997</v>
      </c>
    </row>
    <row r="187" spans="1:13" x14ac:dyDescent="0.2">
      <c r="A187" s="224" t="s">
        <v>453</v>
      </c>
      <c r="B187" s="232">
        <v>186</v>
      </c>
      <c r="C187" s="31" t="s">
        <v>454</v>
      </c>
      <c r="D187" s="217" t="s">
        <v>455</v>
      </c>
      <c r="E187" s="231" t="s">
        <v>69</v>
      </c>
      <c r="F187" s="217" t="s">
        <v>456</v>
      </c>
      <c r="G187" s="217" t="s">
        <v>451</v>
      </c>
      <c r="H187" s="220">
        <v>840</v>
      </c>
      <c r="I187" s="220">
        <v>184.8</v>
      </c>
      <c r="J187" s="217" t="s">
        <v>457</v>
      </c>
      <c r="K187" s="225"/>
      <c r="L187" s="283" t="s">
        <v>468</v>
      </c>
      <c r="M187" s="226">
        <v>1024.8</v>
      </c>
    </row>
    <row r="188" spans="1:13" x14ac:dyDescent="0.2">
      <c r="A188" s="216"/>
      <c r="B188" s="232">
        <v>187</v>
      </c>
      <c r="C188" s="31" t="s">
        <v>28</v>
      </c>
      <c r="D188" s="217" t="s">
        <v>35</v>
      </c>
      <c r="E188" s="231" t="s">
        <v>69</v>
      </c>
      <c r="F188" s="217" t="s">
        <v>458</v>
      </c>
      <c r="G188" s="236">
        <v>44025</v>
      </c>
      <c r="H188" s="220">
        <v>164.52</v>
      </c>
      <c r="I188" s="220">
        <v>36.19</v>
      </c>
      <c r="J188" s="219" t="s">
        <v>457</v>
      </c>
      <c r="K188" s="225"/>
      <c r="L188" s="283" t="s">
        <v>468</v>
      </c>
      <c r="M188" s="226">
        <v>200.71</v>
      </c>
    </row>
    <row r="189" spans="1:13" x14ac:dyDescent="0.2">
      <c r="A189" s="216"/>
      <c r="B189" s="232">
        <v>188</v>
      </c>
      <c r="C189" s="31" t="s">
        <v>454</v>
      </c>
      <c r="D189" s="217" t="s">
        <v>455</v>
      </c>
      <c r="E189" s="231" t="s">
        <v>69</v>
      </c>
      <c r="F189" s="237" t="s">
        <v>459</v>
      </c>
      <c r="G189" s="236">
        <v>44027</v>
      </c>
      <c r="H189" s="220">
        <v>208</v>
      </c>
      <c r="I189" s="220">
        <v>45.76</v>
      </c>
      <c r="J189" s="219" t="s">
        <v>460</v>
      </c>
      <c r="K189" s="230"/>
      <c r="L189" s="283" t="s">
        <v>468</v>
      </c>
      <c r="M189" s="226">
        <v>253.76</v>
      </c>
    </row>
    <row r="190" spans="1:13" x14ac:dyDescent="0.2">
      <c r="A190" s="216"/>
      <c r="B190" s="232">
        <v>189</v>
      </c>
      <c r="C190" s="31" t="s">
        <v>297</v>
      </c>
      <c r="D190" s="217" t="s">
        <v>298</v>
      </c>
      <c r="E190" s="221" t="s">
        <v>69</v>
      </c>
      <c r="F190" s="217" t="s">
        <v>461</v>
      </c>
      <c r="G190" s="236">
        <v>44028</v>
      </c>
      <c r="H190" s="220">
        <v>3120</v>
      </c>
      <c r="I190" s="220">
        <v>686.4</v>
      </c>
      <c r="J190" s="219" t="s">
        <v>460</v>
      </c>
      <c r="K190" s="230"/>
      <c r="L190" s="283" t="s">
        <v>468</v>
      </c>
      <c r="M190" s="226">
        <v>3806.4</v>
      </c>
    </row>
    <row r="191" spans="1:13" x14ac:dyDescent="0.2">
      <c r="A191" s="216"/>
      <c r="B191" s="232">
        <v>190</v>
      </c>
      <c r="C191" s="31" t="s">
        <v>17</v>
      </c>
      <c r="D191" s="217" t="s">
        <v>18</v>
      </c>
      <c r="E191" s="221" t="s">
        <v>69</v>
      </c>
      <c r="F191" s="237" t="s">
        <v>462</v>
      </c>
      <c r="G191" s="236">
        <v>44029</v>
      </c>
      <c r="H191" s="220">
        <v>180</v>
      </c>
      <c r="I191" s="220">
        <v>39.6</v>
      </c>
      <c r="J191" s="219" t="s">
        <v>463</v>
      </c>
      <c r="K191" s="225"/>
      <c r="L191" s="269" t="s">
        <v>468</v>
      </c>
      <c r="M191" s="226">
        <v>219.6</v>
      </c>
    </row>
    <row r="192" spans="1:13" x14ac:dyDescent="0.2">
      <c r="A192" s="227"/>
      <c r="B192" s="233">
        <v>191</v>
      </c>
      <c r="C192" s="31" t="s">
        <v>17</v>
      </c>
      <c r="D192" s="218" t="s">
        <v>18</v>
      </c>
      <c r="E192" s="222" t="s">
        <v>330</v>
      </c>
      <c r="F192" s="234" t="s">
        <v>464</v>
      </c>
      <c r="G192" s="235">
        <v>44029</v>
      </c>
      <c r="H192" s="223">
        <v>180</v>
      </c>
      <c r="I192" s="318">
        <v>39.6</v>
      </c>
      <c r="J192" s="319" t="s">
        <v>463</v>
      </c>
      <c r="K192" s="228" t="s">
        <v>465</v>
      </c>
      <c r="L192" s="274" t="s">
        <v>294</v>
      </c>
      <c r="M192" s="229">
        <v>219.6</v>
      </c>
    </row>
    <row r="193" spans="1:13" x14ac:dyDescent="0.2">
      <c r="A193" s="243" t="s">
        <v>469</v>
      </c>
      <c r="B193" s="246">
        <v>192</v>
      </c>
      <c r="C193" s="31" t="s">
        <v>9</v>
      </c>
      <c r="D193" s="239" t="s">
        <v>10</v>
      </c>
      <c r="E193" s="251" t="s">
        <v>330</v>
      </c>
      <c r="F193" s="250" t="s">
        <v>470</v>
      </c>
      <c r="G193" s="249">
        <v>44032</v>
      </c>
      <c r="H193" s="241">
        <v>8.1999999999999993</v>
      </c>
      <c r="I193" s="320">
        <v>1.8</v>
      </c>
      <c r="J193" s="321" t="s">
        <v>471</v>
      </c>
      <c r="K193" s="248" t="s">
        <v>472</v>
      </c>
      <c r="L193" s="275" t="s">
        <v>294</v>
      </c>
      <c r="M193" s="244">
        <v>10</v>
      </c>
    </row>
    <row r="194" spans="1:13" x14ac:dyDescent="0.2">
      <c r="A194" s="238"/>
      <c r="B194" s="246">
        <v>193</v>
      </c>
      <c r="C194" s="31" t="s">
        <v>473</v>
      </c>
      <c r="D194" s="250" t="s">
        <v>474</v>
      </c>
      <c r="E194" s="242" t="s">
        <v>69</v>
      </c>
      <c r="F194" s="250" t="s">
        <v>475</v>
      </c>
      <c r="G194" s="249">
        <v>44032</v>
      </c>
      <c r="H194" s="241">
        <v>25</v>
      </c>
      <c r="I194" s="241">
        <v>5.5</v>
      </c>
      <c r="J194" s="240" t="s">
        <v>471</v>
      </c>
      <c r="K194" s="245"/>
      <c r="L194" s="282" t="s">
        <v>483</v>
      </c>
      <c r="M194" s="244">
        <v>30.5</v>
      </c>
    </row>
    <row r="195" spans="1:13" x14ac:dyDescent="0.2">
      <c r="A195" s="238"/>
      <c r="B195" s="246">
        <v>194</v>
      </c>
      <c r="C195" s="31" t="s">
        <v>117</v>
      </c>
      <c r="D195" s="250" t="s">
        <v>118</v>
      </c>
      <c r="E195" s="242" t="s">
        <v>69</v>
      </c>
      <c r="F195" s="250" t="s">
        <v>476</v>
      </c>
      <c r="G195" s="249">
        <v>44034</v>
      </c>
      <c r="H195" s="241">
        <v>2649.63</v>
      </c>
      <c r="I195" s="241">
        <v>582.91999999999996</v>
      </c>
      <c r="J195" s="240" t="s">
        <v>477</v>
      </c>
      <c r="K195" s="245"/>
      <c r="L195" s="273" t="s">
        <v>482</v>
      </c>
      <c r="M195" s="244">
        <v>3232.55</v>
      </c>
    </row>
    <row r="196" spans="1:13" x14ac:dyDescent="0.2">
      <c r="A196" s="238"/>
      <c r="B196" s="246">
        <v>195</v>
      </c>
      <c r="C196" s="31" t="s">
        <v>176</v>
      </c>
      <c r="D196" s="240" t="s">
        <v>177</v>
      </c>
      <c r="E196" s="247" t="s">
        <v>69</v>
      </c>
      <c r="F196" s="250" t="s">
        <v>478</v>
      </c>
      <c r="G196" s="249">
        <v>44039</v>
      </c>
      <c r="H196" s="241">
        <v>245</v>
      </c>
      <c r="I196" s="241">
        <v>53.9</v>
      </c>
      <c r="J196" s="240" t="s">
        <v>479</v>
      </c>
      <c r="K196" s="245"/>
      <c r="L196" s="273" t="s">
        <v>482</v>
      </c>
      <c r="M196" s="244">
        <v>298.89999999999998</v>
      </c>
    </row>
    <row r="197" spans="1:13" x14ac:dyDescent="0.2">
      <c r="A197" s="238"/>
      <c r="B197" s="246">
        <v>196</v>
      </c>
      <c r="C197" s="31" t="s">
        <v>176</v>
      </c>
      <c r="D197" s="240" t="s">
        <v>177</v>
      </c>
      <c r="E197" s="247" t="s">
        <v>69</v>
      </c>
      <c r="F197" s="250" t="s">
        <v>480</v>
      </c>
      <c r="G197" s="249">
        <v>44039</v>
      </c>
      <c r="H197" s="241">
        <v>28</v>
      </c>
      <c r="I197" s="241">
        <v>6.16</v>
      </c>
      <c r="J197" s="240" t="s">
        <v>479</v>
      </c>
      <c r="K197" s="245"/>
      <c r="L197" s="273" t="s">
        <v>482</v>
      </c>
      <c r="M197" s="244">
        <v>34.159999999999997</v>
      </c>
    </row>
    <row r="198" spans="1:13" x14ac:dyDescent="0.2">
      <c r="A198" s="238"/>
      <c r="B198" s="246">
        <v>197</v>
      </c>
      <c r="C198" s="31" t="s">
        <v>176</v>
      </c>
      <c r="D198" s="240" t="s">
        <v>177</v>
      </c>
      <c r="E198" s="247" t="s">
        <v>69</v>
      </c>
      <c r="F198" s="250" t="s">
        <v>481</v>
      </c>
      <c r="G198" s="249">
        <v>44039</v>
      </c>
      <c r="H198" s="241">
        <v>500.46</v>
      </c>
      <c r="I198" s="241">
        <v>110.01</v>
      </c>
      <c r="J198" s="240" t="s">
        <v>479</v>
      </c>
      <c r="K198" s="245"/>
      <c r="L198" s="273" t="s">
        <v>482</v>
      </c>
      <c r="M198" s="244">
        <v>610.47</v>
      </c>
    </row>
    <row r="199" spans="1:13" x14ac:dyDescent="0.2">
      <c r="B199" s="292">
        <v>198</v>
      </c>
      <c r="C199" s="32" t="s">
        <v>176</v>
      </c>
      <c r="D199" s="285" t="s">
        <v>177</v>
      </c>
      <c r="E199" s="286" t="s">
        <v>69</v>
      </c>
      <c r="F199" s="285" t="s">
        <v>494</v>
      </c>
      <c r="G199" s="287">
        <v>44039</v>
      </c>
      <c r="H199" s="288">
        <v>106.49</v>
      </c>
      <c r="I199" s="288">
        <v>22.88</v>
      </c>
      <c r="J199" s="218" t="s">
        <v>495</v>
      </c>
      <c r="K199" s="289"/>
      <c r="L199" s="290" t="s">
        <v>505</v>
      </c>
      <c r="M199" s="291">
        <v>129.37</v>
      </c>
    </row>
    <row r="200" spans="1:13" x14ac:dyDescent="0.2">
      <c r="A200" s="119" t="s">
        <v>484</v>
      </c>
      <c r="B200" s="246">
        <v>199</v>
      </c>
      <c r="C200" s="125" t="s">
        <v>404</v>
      </c>
      <c r="D200" s="15" t="s">
        <v>405</v>
      </c>
      <c r="E200" s="16" t="s">
        <v>69</v>
      </c>
      <c r="F200" s="15" t="s">
        <v>496</v>
      </c>
      <c r="G200" s="17">
        <v>44041</v>
      </c>
      <c r="H200" s="18">
        <v>2080</v>
      </c>
      <c r="I200" s="18">
        <v>457.6</v>
      </c>
      <c r="J200" s="17">
        <v>44041</v>
      </c>
      <c r="K200" s="17"/>
      <c r="L200" s="273" t="s">
        <v>482</v>
      </c>
      <c r="M200" s="170">
        <v>2537.6</v>
      </c>
    </row>
    <row r="201" spans="1:13" x14ac:dyDescent="0.2">
      <c r="B201" s="246">
        <v>200</v>
      </c>
      <c r="C201" s="125" t="s">
        <v>303</v>
      </c>
      <c r="D201" s="15" t="s">
        <v>304</v>
      </c>
      <c r="E201" s="16" t="s">
        <v>69</v>
      </c>
      <c r="F201" s="15" t="s">
        <v>485</v>
      </c>
      <c r="G201" s="17">
        <v>44041</v>
      </c>
      <c r="H201" s="18">
        <v>3588</v>
      </c>
      <c r="I201" s="18">
        <v>789.36</v>
      </c>
      <c r="J201" s="17">
        <v>44041</v>
      </c>
      <c r="K201" s="17"/>
      <c r="L201" s="273" t="s">
        <v>482</v>
      </c>
      <c r="M201" s="170">
        <v>4377.3599999999997</v>
      </c>
    </row>
    <row r="202" spans="1:13" x14ac:dyDescent="0.2">
      <c r="B202" s="246">
        <v>201</v>
      </c>
      <c r="C202" s="125" t="s">
        <v>75</v>
      </c>
      <c r="D202" s="15" t="s">
        <v>76</v>
      </c>
      <c r="E202" s="16" t="s">
        <v>69</v>
      </c>
      <c r="F202" s="15" t="s">
        <v>497</v>
      </c>
      <c r="G202" s="17">
        <v>44042</v>
      </c>
      <c r="H202" s="18">
        <v>243</v>
      </c>
      <c r="I202" s="18">
        <v>53.46</v>
      </c>
      <c r="J202" s="17">
        <v>44042</v>
      </c>
      <c r="K202" s="17"/>
      <c r="L202" s="273" t="s">
        <v>505</v>
      </c>
      <c r="M202" s="170">
        <v>296.45999999999998</v>
      </c>
    </row>
    <row r="203" spans="1:13" x14ac:dyDescent="0.2">
      <c r="B203" s="246">
        <v>202</v>
      </c>
      <c r="C203" s="125" t="s">
        <v>83</v>
      </c>
      <c r="D203" s="15" t="s">
        <v>84</v>
      </c>
      <c r="E203" s="16" t="s">
        <v>69</v>
      </c>
      <c r="F203" s="15" t="s">
        <v>486</v>
      </c>
      <c r="G203" s="17">
        <v>44042</v>
      </c>
      <c r="H203" s="18">
        <v>1.03</v>
      </c>
      <c r="I203" s="18">
        <v>0.23</v>
      </c>
      <c r="J203" s="17">
        <v>44042</v>
      </c>
      <c r="K203" s="17"/>
      <c r="L203" s="283" t="s">
        <v>150</v>
      </c>
      <c r="M203" s="170">
        <v>1.26</v>
      </c>
    </row>
    <row r="204" spans="1:13" x14ac:dyDescent="0.2">
      <c r="B204" s="246">
        <v>203</v>
      </c>
      <c r="C204" s="125" t="s">
        <v>87</v>
      </c>
      <c r="D204" s="15" t="s">
        <v>88</v>
      </c>
      <c r="E204" s="16" t="s">
        <v>69</v>
      </c>
      <c r="F204" s="15" t="s">
        <v>487</v>
      </c>
      <c r="G204" s="17">
        <v>44042</v>
      </c>
      <c r="H204" s="18">
        <v>35.9</v>
      </c>
      <c r="I204" s="18">
        <v>7.9</v>
      </c>
      <c r="J204" s="17">
        <v>44042</v>
      </c>
      <c r="K204" s="17"/>
      <c r="L204" s="283" t="s">
        <v>150</v>
      </c>
      <c r="M204" s="170">
        <v>43.8</v>
      </c>
    </row>
    <row r="205" spans="1:13" x14ac:dyDescent="0.2">
      <c r="B205" s="246">
        <v>204</v>
      </c>
      <c r="C205" s="125" t="s">
        <v>52</v>
      </c>
      <c r="D205" s="15" t="s">
        <v>53</v>
      </c>
      <c r="E205" s="16" t="s">
        <v>69</v>
      </c>
      <c r="F205" s="15" t="s">
        <v>488</v>
      </c>
      <c r="G205" s="17">
        <v>44043</v>
      </c>
      <c r="H205" s="18">
        <v>123.2</v>
      </c>
      <c r="I205" s="18">
        <v>4.93</v>
      </c>
      <c r="J205" s="17">
        <v>44046</v>
      </c>
      <c r="K205" s="17"/>
      <c r="L205" s="273" t="s">
        <v>505</v>
      </c>
      <c r="M205" s="170">
        <v>128.13</v>
      </c>
    </row>
    <row r="206" spans="1:13" x14ac:dyDescent="0.2">
      <c r="B206" s="246">
        <v>205</v>
      </c>
      <c r="C206" s="125" t="s">
        <v>21</v>
      </c>
      <c r="D206" s="15" t="s">
        <v>22</v>
      </c>
      <c r="E206" s="16" t="s">
        <v>236</v>
      </c>
      <c r="F206" s="15" t="s">
        <v>489</v>
      </c>
      <c r="G206" s="17">
        <v>44046</v>
      </c>
      <c r="H206" s="18">
        <v>3510</v>
      </c>
      <c r="I206" s="18">
        <v>772.2</v>
      </c>
      <c r="J206" s="17">
        <v>44048</v>
      </c>
      <c r="K206" s="17"/>
      <c r="L206" s="273" t="s">
        <v>482</v>
      </c>
      <c r="M206" s="170">
        <v>4282.2</v>
      </c>
    </row>
    <row r="207" spans="1:13" x14ac:dyDescent="0.2">
      <c r="B207" s="246">
        <v>206</v>
      </c>
      <c r="C207" s="125" t="s">
        <v>490</v>
      </c>
      <c r="D207" s="15" t="s">
        <v>498</v>
      </c>
      <c r="E207" s="16" t="s">
        <v>69</v>
      </c>
      <c r="F207" s="15" t="s">
        <v>491</v>
      </c>
      <c r="G207" s="17">
        <v>44042</v>
      </c>
      <c r="H207" s="18">
        <v>1649.2</v>
      </c>
      <c r="I207" s="18">
        <v>362.82</v>
      </c>
      <c r="J207" s="17">
        <v>44049</v>
      </c>
      <c r="K207" s="17"/>
      <c r="L207" s="273" t="s">
        <v>505</v>
      </c>
      <c r="M207" s="170">
        <v>2012.02</v>
      </c>
    </row>
    <row r="208" spans="1:13" x14ac:dyDescent="0.2">
      <c r="B208" s="246">
        <v>207</v>
      </c>
      <c r="C208" s="125" t="s">
        <v>490</v>
      </c>
      <c r="D208" s="15" t="s">
        <v>498</v>
      </c>
      <c r="E208" s="16" t="s">
        <v>69</v>
      </c>
      <c r="F208" s="15" t="s">
        <v>492</v>
      </c>
      <c r="G208" s="17">
        <v>44042</v>
      </c>
      <c r="H208" s="18">
        <v>21400</v>
      </c>
      <c r="I208" s="18">
        <v>4708</v>
      </c>
      <c r="J208" s="17">
        <v>44049</v>
      </c>
      <c r="K208" s="17"/>
      <c r="L208" s="348" t="s">
        <v>718</v>
      </c>
      <c r="M208" s="170">
        <v>26108</v>
      </c>
    </row>
    <row r="209" spans="1:13" x14ac:dyDescent="0.2">
      <c r="B209" s="298">
        <v>208</v>
      </c>
      <c r="C209" s="125" t="s">
        <v>0</v>
      </c>
      <c r="D209" s="15" t="s">
        <v>3</v>
      </c>
      <c r="E209" s="16" t="s">
        <v>69</v>
      </c>
      <c r="F209" s="15" t="s">
        <v>493</v>
      </c>
      <c r="G209" s="17">
        <v>44043</v>
      </c>
      <c r="H209" s="18">
        <v>50</v>
      </c>
      <c r="I209" s="18">
        <v>11</v>
      </c>
      <c r="J209" s="17">
        <v>44049</v>
      </c>
      <c r="K209" s="17"/>
      <c r="L209" s="276" t="s">
        <v>505</v>
      </c>
      <c r="M209" s="170">
        <v>61</v>
      </c>
    </row>
    <row r="210" spans="1:13" x14ac:dyDescent="0.2">
      <c r="A210" s="121" t="s">
        <v>499</v>
      </c>
      <c r="B210" s="246">
        <v>209</v>
      </c>
      <c r="C210" s="132" t="s">
        <v>500</v>
      </c>
      <c r="D210" s="120" t="s">
        <v>501</v>
      </c>
      <c r="E210" s="118" t="s">
        <v>69</v>
      </c>
      <c r="F210" s="120" t="s">
        <v>502</v>
      </c>
      <c r="G210" s="80">
        <v>44043</v>
      </c>
      <c r="H210" s="76">
        <v>237.5</v>
      </c>
      <c r="I210" s="76" t="s">
        <v>133</v>
      </c>
      <c r="J210" s="80" t="s">
        <v>503</v>
      </c>
      <c r="K210" s="80"/>
      <c r="L210" s="267" t="s">
        <v>538</v>
      </c>
      <c r="M210" s="188">
        <v>237.5</v>
      </c>
    </row>
    <row r="211" spans="1:13" x14ac:dyDescent="0.2">
      <c r="A211" s="20"/>
      <c r="B211" s="298">
        <v>210</v>
      </c>
      <c r="C211" s="192" t="s">
        <v>17</v>
      </c>
      <c r="D211" s="252" t="s">
        <v>18</v>
      </c>
      <c r="E211" s="23" t="s">
        <v>69</v>
      </c>
      <c r="F211" s="252" t="s">
        <v>504</v>
      </c>
      <c r="G211" s="253">
        <v>44043</v>
      </c>
      <c r="H211" s="24">
        <v>566.5</v>
      </c>
      <c r="I211" s="24" t="s">
        <v>133</v>
      </c>
      <c r="J211" s="253" t="s">
        <v>503</v>
      </c>
      <c r="K211" s="253"/>
      <c r="L211" s="277" t="s">
        <v>505</v>
      </c>
      <c r="M211" s="182">
        <v>566.5</v>
      </c>
    </row>
    <row r="212" spans="1:13" s="171" customFormat="1" x14ac:dyDescent="0.2">
      <c r="A212" s="171" t="s">
        <v>587</v>
      </c>
      <c r="B212" s="166" t="s">
        <v>588</v>
      </c>
      <c r="C212" s="308" t="s">
        <v>589</v>
      </c>
      <c r="D212" s="239" t="s">
        <v>590</v>
      </c>
      <c r="E212" s="172" t="s">
        <v>236</v>
      </c>
      <c r="F212" s="302" t="s">
        <v>591</v>
      </c>
      <c r="G212" s="303">
        <v>44046</v>
      </c>
      <c r="H212" s="168">
        <v>2627</v>
      </c>
      <c r="I212" s="174" t="s">
        <v>133</v>
      </c>
      <c r="J212" s="240" t="s">
        <v>592</v>
      </c>
      <c r="K212" s="169"/>
      <c r="L212" s="304" t="s">
        <v>593</v>
      </c>
      <c r="M212" s="305">
        <f>H212</f>
        <v>2627</v>
      </c>
    </row>
    <row r="213" spans="1:13" s="171" customFormat="1" x14ac:dyDescent="0.2">
      <c r="A213" s="175" t="s">
        <v>587</v>
      </c>
      <c r="B213" s="176" t="s">
        <v>588</v>
      </c>
      <c r="C213" s="309" t="s">
        <v>589</v>
      </c>
      <c r="D213" s="218" t="s">
        <v>590</v>
      </c>
      <c r="E213" s="178" t="s">
        <v>236</v>
      </c>
      <c r="F213" s="177" t="s">
        <v>594</v>
      </c>
      <c r="G213" s="179">
        <v>44046</v>
      </c>
      <c r="H213" s="180">
        <v>535</v>
      </c>
      <c r="I213" s="306" t="s">
        <v>133</v>
      </c>
      <c r="J213" s="218" t="s">
        <v>592</v>
      </c>
      <c r="K213" s="181"/>
      <c r="L213" s="307" t="s">
        <v>593</v>
      </c>
      <c r="M213" s="181">
        <f>H213</f>
        <v>535</v>
      </c>
    </row>
    <row r="214" spans="1:13" x14ac:dyDescent="0.2">
      <c r="A214" s="8" t="s">
        <v>506</v>
      </c>
      <c r="B214" s="246">
        <v>211</v>
      </c>
      <c r="C214" s="125" t="s">
        <v>380</v>
      </c>
      <c r="D214" s="15" t="s">
        <v>272</v>
      </c>
      <c r="E214" s="16" t="s">
        <v>69</v>
      </c>
      <c r="F214" s="15" t="s">
        <v>507</v>
      </c>
      <c r="G214" s="17">
        <v>44043</v>
      </c>
      <c r="H214" s="18">
        <v>2647</v>
      </c>
      <c r="I214" s="18">
        <v>44.18</v>
      </c>
      <c r="J214" s="17">
        <v>44055</v>
      </c>
      <c r="K214" s="17"/>
      <c r="L214" s="35" t="s">
        <v>538</v>
      </c>
      <c r="M214" s="170">
        <v>2691.18</v>
      </c>
    </row>
    <row r="215" spans="1:13" x14ac:dyDescent="0.2">
      <c r="B215" s="246">
        <v>212</v>
      </c>
      <c r="C215" s="125" t="s">
        <v>32</v>
      </c>
      <c r="D215" s="15" t="s">
        <v>42</v>
      </c>
      <c r="E215" s="16" t="s">
        <v>69</v>
      </c>
      <c r="F215" s="15" t="s">
        <v>508</v>
      </c>
      <c r="G215" s="17">
        <v>44055</v>
      </c>
      <c r="H215" s="18">
        <v>1625.9</v>
      </c>
      <c r="I215" s="18">
        <v>364.3</v>
      </c>
      <c r="J215" s="17">
        <v>44056</v>
      </c>
      <c r="K215" s="17"/>
      <c r="L215" s="283" t="s">
        <v>150</v>
      </c>
      <c r="M215" s="170">
        <v>1990.2</v>
      </c>
    </row>
    <row r="216" spans="1:13" x14ac:dyDescent="0.25">
      <c r="B216" s="129">
        <v>213</v>
      </c>
      <c r="C216" s="125" t="s">
        <v>134</v>
      </c>
      <c r="D216" s="15" t="s">
        <v>135</v>
      </c>
      <c r="E216" s="16" t="s">
        <v>69</v>
      </c>
      <c r="F216" s="15" t="s">
        <v>509</v>
      </c>
      <c r="G216" s="17">
        <v>44056</v>
      </c>
      <c r="H216" s="18">
        <v>4.13</v>
      </c>
      <c r="I216" s="18">
        <v>0.86</v>
      </c>
      <c r="J216" s="17">
        <v>44059</v>
      </c>
      <c r="K216" s="17"/>
      <c r="L216" s="283" t="s">
        <v>585</v>
      </c>
      <c r="M216" s="170">
        <v>4.99</v>
      </c>
    </row>
    <row r="217" spans="1:13" x14ac:dyDescent="0.25">
      <c r="B217" s="129">
        <v>214</v>
      </c>
      <c r="C217" s="125" t="s">
        <v>134</v>
      </c>
      <c r="D217" s="15" t="s">
        <v>135</v>
      </c>
      <c r="E217" s="16" t="s">
        <v>69</v>
      </c>
      <c r="F217" s="15" t="s">
        <v>510</v>
      </c>
      <c r="G217" s="17">
        <v>44056</v>
      </c>
      <c r="H217" s="18">
        <v>4.13</v>
      </c>
      <c r="I217" s="18">
        <v>0.86</v>
      </c>
      <c r="J217" s="17">
        <v>44059</v>
      </c>
      <c r="K217" s="17"/>
      <c r="L217" s="283" t="s">
        <v>585</v>
      </c>
      <c r="M217" s="170">
        <v>4.99</v>
      </c>
    </row>
    <row r="218" spans="1:13" x14ac:dyDescent="0.25">
      <c r="B218" s="129">
        <v>215</v>
      </c>
      <c r="C218" s="125" t="s">
        <v>134</v>
      </c>
      <c r="D218" s="15" t="s">
        <v>135</v>
      </c>
      <c r="E218" s="16" t="s">
        <v>69</v>
      </c>
      <c r="F218" s="15" t="s">
        <v>511</v>
      </c>
      <c r="G218" s="17">
        <v>44056</v>
      </c>
      <c r="H218" s="18">
        <v>75.8</v>
      </c>
      <c r="I218" s="18">
        <v>16.68</v>
      </c>
      <c r="J218" s="17">
        <v>44059</v>
      </c>
      <c r="K218" s="17"/>
      <c r="L218" s="283" t="s">
        <v>150</v>
      </c>
      <c r="M218" s="170">
        <v>92.48</v>
      </c>
    </row>
    <row r="219" spans="1:13" x14ac:dyDescent="0.25">
      <c r="B219" s="129">
        <v>216</v>
      </c>
      <c r="C219" s="125" t="s">
        <v>134</v>
      </c>
      <c r="D219" s="15" t="s">
        <v>135</v>
      </c>
      <c r="E219" s="16" t="s">
        <v>69</v>
      </c>
      <c r="F219" s="15" t="s">
        <v>512</v>
      </c>
      <c r="G219" s="17">
        <v>44056</v>
      </c>
      <c r="H219" s="18">
        <v>75.95</v>
      </c>
      <c r="I219" s="18">
        <v>16.71</v>
      </c>
      <c r="J219" s="17">
        <v>44059</v>
      </c>
      <c r="K219" s="17"/>
      <c r="L219" s="283" t="s">
        <v>150</v>
      </c>
      <c r="M219" s="170">
        <v>92.66</v>
      </c>
    </row>
    <row r="220" spans="1:13" x14ac:dyDescent="0.25">
      <c r="B220" s="129">
        <v>217</v>
      </c>
      <c r="C220" s="125" t="s">
        <v>28</v>
      </c>
      <c r="D220" s="15" t="s">
        <v>35</v>
      </c>
      <c r="E220" s="16" t="s">
        <v>69</v>
      </c>
      <c r="F220" s="15" t="s">
        <v>513</v>
      </c>
      <c r="G220" s="17">
        <v>44049</v>
      </c>
      <c r="H220" s="18">
        <v>698.68</v>
      </c>
      <c r="I220" s="18">
        <v>153.71</v>
      </c>
      <c r="J220" s="17">
        <v>44060</v>
      </c>
      <c r="K220" s="17"/>
      <c r="L220" s="283" t="s">
        <v>580</v>
      </c>
      <c r="M220" s="170">
        <v>852.39</v>
      </c>
    </row>
    <row r="221" spans="1:13" x14ac:dyDescent="0.25">
      <c r="B221" s="129">
        <v>218</v>
      </c>
      <c r="C221" s="125" t="s">
        <v>514</v>
      </c>
      <c r="D221" s="15" t="s">
        <v>515</v>
      </c>
      <c r="E221" s="16" t="s">
        <v>69</v>
      </c>
      <c r="F221" s="15" t="s">
        <v>516</v>
      </c>
      <c r="G221" s="17">
        <v>44062</v>
      </c>
      <c r="H221" s="18">
        <v>147.94999999999999</v>
      </c>
      <c r="I221" s="18">
        <v>27.05</v>
      </c>
      <c r="J221" s="17">
        <v>44062</v>
      </c>
      <c r="K221" s="17"/>
      <c r="L221" s="283" t="s">
        <v>538</v>
      </c>
      <c r="M221" s="170">
        <v>175</v>
      </c>
    </row>
    <row r="222" spans="1:13" x14ac:dyDescent="0.25">
      <c r="B222" s="299">
        <v>219</v>
      </c>
      <c r="C222" s="132" t="s">
        <v>143</v>
      </c>
      <c r="D222" s="15" t="s">
        <v>144</v>
      </c>
      <c r="E222" s="16" t="s">
        <v>69</v>
      </c>
      <c r="F222" s="15" t="s">
        <v>517</v>
      </c>
      <c r="G222" s="17">
        <v>44062</v>
      </c>
      <c r="H222" s="18">
        <v>89.83</v>
      </c>
      <c r="I222" s="18">
        <v>19.760000000000002</v>
      </c>
      <c r="J222" s="17">
        <v>44063</v>
      </c>
      <c r="K222" s="17"/>
      <c r="L222" s="283" t="s">
        <v>580</v>
      </c>
      <c r="M222" s="170">
        <v>109.59</v>
      </c>
    </row>
    <row r="223" spans="1:13" x14ac:dyDescent="0.25">
      <c r="B223" s="129">
        <v>220</v>
      </c>
      <c r="C223" s="125" t="s">
        <v>28</v>
      </c>
      <c r="D223" s="15" t="s">
        <v>35</v>
      </c>
      <c r="E223" s="16" t="s">
        <v>69</v>
      </c>
      <c r="F223" s="15" t="s">
        <v>518</v>
      </c>
      <c r="G223" s="17">
        <v>44067</v>
      </c>
      <c r="H223" s="18">
        <v>141.38999999999999</v>
      </c>
      <c r="I223" s="18">
        <v>31.11</v>
      </c>
      <c r="J223" s="17">
        <v>44068</v>
      </c>
      <c r="K223" s="17"/>
      <c r="L223" s="283" t="s">
        <v>538</v>
      </c>
      <c r="M223" s="170">
        <v>172.5</v>
      </c>
    </row>
    <row r="224" spans="1:13" x14ac:dyDescent="0.25">
      <c r="B224" s="129">
        <v>221</v>
      </c>
      <c r="C224" s="125" t="s">
        <v>75</v>
      </c>
      <c r="D224" s="15" t="s">
        <v>76</v>
      </c>
      <c r="E224" s="16" t="s">
        <v>69</v>
      </c>
      <c r="F224" s="15" t="s">
        <v>519</v>
      </c>
      <c r="G224" s="17">
        <v>44071</v>
      </c>
      <c r="H224" s="18">
        <v>108</v>
      </c>
      <c r="I224" s="18">
        <v>23.76</v>
      </c>
      <c r="J224" s="17">
        <v>44071</v>
      </c>
      <c r="K224" s="17"/>
      <c r="L224" s="283" t="s">
        <v>538</v>
      </c>
      <c r="M224" s="170">
        <v>131.76</v>
      </c>
    </row>
    <row r="225" spans="1:13" x14ac:dyDescent="0.25">
      <c r="B225" s="129">
        <v>222</v>
      </c>
      <c r="C225" s="125" t="s">
        <v>32</v>
      </c>
      <c r="D225" s="15" t="s">
        <v>42</v>
      </c>
      <c r="E225" s="16" t="s">
        <v>69</v>
      </c>
      <c r="F225" s="15" t="s">
        <v>520</v>
      </c>
      <c r="G225" s="17">
        <v>44070</v>
      </c>
      <c r="H225" s="18">
        <v>57.45</v>
      </c>
      <c r="I225" s="18">
        <v>12.64</v>
      </c>
      <c r="J225" s="17">
        <v>44072</v>
      </c>
      <c r="K225" s="17"/>
      <c r="L225" s="283" t="s">
        <v>150</v>
      </c>
      <c r="M225" s="170">
        <v>70.09</v>
      </c>
    </row>
    <row r="226" spans="1:13" x14ac:dyDescent="0.25">
      <c r="B226" s="129">
        <v>223</v>
      </c>
      <c r="C226" s="125" t="s">
        <v>87</v>
      </c>
      <c r="D226" s="15" t="s">
        <v>88</v>
      </c>
      <c r="E226" s="16" t="s">
        <v>69</v>
      </c>
      <c r="F226" s="15" t="s">
        <v>521</v>
      </c>
      <c r="G226" s="17">
        <v>44073</v>
      </c>
      <c r="H226" s="18">
        <v>67.209999999999994</v>
      </c>
      <c r="I226" s="18">
        <v>14.79</v>
      </c>
      <c r="J226" s="17">
        <v>44073</v>
      </c>
      <c r="K226" s="17"/>
      <c r="L226" s="283" t="s">
        <v>150</v>
      </c>
      <c r="M226" s="170">
        <v>82</v>
      </c>
    </row>
    <row r="227" spans="1:13" x14ac:dyDescent="0.25">
      <c r="A227" s="20"/>
      <c r="B227" s="67">
        <v>224</v>
      </c>
      <c r="C227" s="192" t="s">
        <v>83</v>
      </c>
      <c r="D227" s="252" t="s">
        <v>84</v>
      </c>
      <c r="E227" s="23" t="s">
        <v>69</v>
      </c>
      <c r="F227" s="252" t="s">
        <v>522</v>
      </c>
      <c r="G227" s="253">
        <v>44073</v>
      </c>
      <c r="H227" s="24">
        <v>1.03</v>
      </c>
      <c r="I227" s="24">
        <v>0.23</v>
      </c>
      <c r="J227" s="253">
        <v>44073</v>
      </c>
      <c r="K227" s="253"/>
      <c r="L227" s="283" t="s">
        <v>150</v>
      </c>
      <c r="M227" s="182">
        <v>1.26</v>
      </c>
    </row>
    <row r="228" spans="1:13" x14ac:dyDescent="0.25">
      <c r="A228" s="8" t="s">
        <v>523</v>
      </c>
      <c r="B228" s="129">
        <v>225</v>
      </c>
      <c r="C228" s="125" t="s">
        <v>524</v>
      </c>
      <c r="D228" s="15" t="s">
        <v>525</v>
      </c>
      <c r="E228" s="16" t="s">
        <v>69</v>
      </c>
      <c r="F228" s="15" t="s">
        <v>526</v>
      </c>
      <c r="G228" s="17">
        <v>44074</v>
      </c>
      <c r="H228" s="18">
        <v>4750</v>
      </c>
      <c r="I228" s="18">
        <v>1045</v>
      </c>
      <c r="J228" s="17">
        <v>44077</v>
      </c>
      <c r="K228" s="17"/>
      <c r="L228" s="283" t="s">
        <v>538</v>
      </c>
      <c r="M228" s="28">
        <v>5795</v>
      </c>
    </row>
    <row r="229" spans="1:13" x14ac:dyDescent="0.25">
      <c r="B229" s="129">
        <v>226</v>
      </c>
      <c r="C229" s="125" t="s">
        <v>192</v>
      </c>
      <c r="D229" s="15" t="s">
        <v>193</v>
      </c>
      <c r="E229" s="16" t="s">
        <v>69</v>
      </c>
      <c r="F229" s="15" t="s">
        <v>527</v>
      </c>
      <c r="G229" s="17">
        <v>44055</v>
      </c>
      <c r="H229" s="18">
        <v>217</v>
      </c>
      <c r="I229" s="18">
        <v>47.74</v>
      </c>
      <c r="J229" s="17">
        <v>44078</v>
      </c>
      <c r="K229" s="17"/>
      <c r="L229" s="283" t="s">
        <v>580</v>
      </c>
      <c r="M229" s="28">
        <v>264.74</v>
      </c>
    </row>
    <row r="230" spans="1:13" x14ac:dyDescent="0.25">
      <c r="B230" s="129">
        <v>227</v>
      </c>
      <c r="C230" s="125" t="s">
        <v>169</v>
      </c>
      <c r="D230" s="15" t="s">
        <v>170</v>
      </c>
      <c r="E230" s="16" t="s">
        <v>69</v>
      </c>
      <c r="F230" s="15" t="s">
        <v>528</v>
      </c>
      <c r="G230" s="17">
        <v>44074</v>
      </c>
      <c r="H230" s="18">
        <v>400</v>
      </c>
      <c r="I230" s="18">
        <v>88</v>
      </c>
      <c r="J230" s="17">
        <v>44078</v>
      </c>
      <c r="K230" s="17"/>
      <c r="L230" s="283" t="s">
        <v>580</v>
      </c>
      <c r="M230" s="28">
        <v>488</v>
      </c>
    </row>
    <row r="231" spans="1:13" x14ac:dyDescent="0.25">
      <c r="B231" s="67">
        <v>228</v>
      </c>
      <c r="C231" s="125" t="s">
        <v>192</v>
      </c>
      <c r="D231" s="15" t="s">
        <v>193</v>
      </c>
      <c r="E231" s="16" t="s">
        <v>69</v>
      </c>
      <c r="F231" s="15" t="s">
        <v>529</v>
      </c>
      <c r="G231" s="17">
        <v>44055</v>
      </c>
      <c r="H231" s="18">
        <v>25</v>
      </c>
      <c r="I231" s="18">
        <v>5.5</v>
      </c>
      <c r="J231" s="17">
        <v>44078</v>
      </c>
      <c r="K231" s="17"/>
      <c r="L231" s="284" t="s">
        <v>580</v>
      </c>
      <c r="M231" s="28">
        <v>30.5</v>
      </c>
    </row>
    <row r="232" spans="1:13" x14ac:dyDescent="0.25">
      <c r="A232" s="121" t="s">
        <v>530</v>
      </c>
      <c r="B232" s="129">
        <v>229</v>
      </c>
      <c r="C232" s="132" t="s">
        <v>17</v>
      </c>
      <c r="D232" s="120" t="s">
        <v>18</v>
      </c>
      <c r="E232" s="118" t="s">
        <v>69</v>
      </c>
      <c r="F232" s="120" t="s">
        <v>531</v>
      </c>
      <c r="G232" s="80">
        <v>44074</v>
      </c>
      <c r="H232" s="76">
        <v>435.76</v>
      </c>
      <c r="I232" s="76" t="s">
        <v>368</v>
      </c>
      <c r="J232" s="80">
        <v>44082</v>
      </c>
      <c r="K232" s="80"/>
      <c r="L232" s="283" t="s">
        <v>538</v>
      </c>
      <c r="M232" s="124">
        <v>435.76</v>
      </c>
    </row>
    <row r="233" spans="1:13" x14ac:dyDescent="0.25">
      <c r="B233" s="129">
        <v>230</v>
      </c>
      <c r="C233" s="125" t="s">
        <v>0</v>
      </c>
      <c r="D233" s="15" t="s">
        <v>3</v>
      </c>
      <c r="E233" s="16" t="s">
        <v>69</v>
      </c>
      <c r="F233" s="15" t="s">
        <v>532</v>
      </c>
      <c r="G233" s="17">
        <v>44074</v>
      </c>
      <c r="H233" s="18">
        <v>50</v>
      </c>
      <c r="I233" s="18">
        <v>11</v>
      </c>
      <c r="J233" s="17">
        <v>44082</v>
      </c>
      <c r="K233" s="17"/>
      <c r="L233" s="283" t="s">
        <v>580</v>
      </c>
      <c r="M233" s="28">
        <v>61</v>
      </c>
    </row>
    <row r="234" spans="1:13" x14ac:dyDescent="0.25">
      <c r="B234" s="129">
        <v>231</v>
      </c>
      <c r="C234" s="125" t="s">
        <v>249</v>
      </c>
      <c r="D234" s="15" t="s">
        <v>250</v>
      </c>
      <c r="E234" s="16" t="s">
        <v>69</v>
      </c>
      <c r="F234" s="15" t="s">
        <v>533</v>
      </c>
      <c r="G234" s="17">
        <v>44074</v>
      </c>
      <c r="H234" s="18">
        <v>400</v>
      </c>
      <c r="I234" s="18">
        <v>88</v>
      </c>
      <c r="J234" s="17">
        <v>44082</v>
      </c>
      <c r="K234" s="17"/>
      <c r="L234" s="283" t="s">
        <v>538</v>
      </c>
      <c r="M234" s="28">
        <v>488</v>
      </c>
    </row>
    <row r="235" spans="1:13" x14ac:dyDescent="0.25">
      <c r="B235" s="129">
        <v>232</v>
      </c>
      <c r="C235" s="125" t="s">
        <v>28</v>
      </c>
      <c r="D235" s="15" t="s">
        <v>35</v>
      </c>
      <c r="E235" s="16" t="s">
        <v>69</v>
      </c>
      <c r="F235" s="15" t="s">
        <v>534</v>
      </c>
      <c r="G235" s="17">
        <v>44081</v>
      </c>
      <c r="H235" s="18">
        <v>698.68</v>
      </c>
      <c r="I235" s="18">
        <v>153.71</v>
      </c>
      <c r="J235" s="17">
        <v>44084</v>
      </c>
      <c r="K235" s="17"/>
      <c r="L235" s="283" t="s">
        <v>580</v>
      </c>
      <c r="M235" s="28">
        <v>852.39</v>
      </c>
    </row>
    <row r="236" spans="1:13" x14ac:dyDescent="0.25">
      <c r="B236" s="129">
        <v>233</v>
      </c>
      <c r="C236" s="125" t="s">
        <v>380</v>
      </c>
      <c r="D236" s="15" t="s">
        <v>272</v>
      </c>
      <c r="E236" s="16" t="s">
        <v>69</v>
      </c>
      <c r="F236" s="15" t="s">
        <v>535</v>
      </c>
      <c r="G236" s="17">
        <v>44074</v>
      </c>
      <c r="H236" s="18">
        <v>2010.25</v>
      </c>
      <c r="I236" s="18">
        <v>26.62</v>
      </c>
      <c r="J236" s="17">
        <v>44085</v>
      </c>
      <c r="K236" s="17"/>
      <c r="L236" s="283" t="s">
        <v>538</v>
      </c>
      <c r="M236" s="28">
        <v>2036.87</v>
      </c>
    </row>
    <row r="237" spans="1:13" x14ac:dyDescent="0.25">
      <c r="B237" s="129">
        <v>234</v>
      </c>
      <c r="C237" s="125" t="s">
        <v>500</v>
      </c>
      <c r="D237" s="15" t="s">
        <v>501</v>
      </c>
      <c r="E237" s="16" t="s">
        <v>69</v>
      </c>
      <c r="F237" s="15" t="s">
        <v>536</v>
      </c>
      <c r="G237" s="17">
        <v>44074</v>
      </c>
      <c r="H237" s="18">
        <v>150</v>
      </c>
      <c r="I237" s="18">
        <v>33</v>
      </c>
      <c r="J237" s="17">
        <v>44085</v>
      </c>
      <c r="K237" s="17"/>
      <c r="L237" s="283" t="s">
        <v>538</v>
      </c>
      <c r="M237" s="28">
        <v>183</v>
      </c>
    </row>
    <row r="238" spans="1:13" x14ac:dyDescent="0.25">
      <c r="A238" s="20"/>
      <c r="B238" s="129">
        <v>235</v>
      </c>
      <c r="C238" s="192" t="s">
        <v>32</v>
      </c>
      <c r="D238" s="252" t="s">
        <v>42</v>
      </c>
      <c r="E238" s="23" t="s">
        <v>69</v>
      </c>
      <c r="F238" s="252" t="s">
        <v>537</v>
      </c>
      <c r="G238" s="253">
        <v>44084</v>
      </c>
      <c r="H238" s="24">
        <v>1547.73</v>
      </c>
      <c r="I238" s="24">
        <v>340.5</v>
      </c>
      <c r="J238" s="253">
        <v>44087</v>
      </c>
      <c r="K238" s="253"/>
      <c r="L238" s="283" t="s">
        <v>150</v>
      </c>
      <c r="M238" s="279">
        <v>1888.23</v>
      </c>
    </row>
    <row r="239" spans="1:13" x14ac:dyDescent="0.25">
      <c r="A239" s="8" t="s">
        <v>539</v>
      </c>
      <c r="B239" s="299">
        <v>236</v>
      </c>
      <c r="C239" s="125" t="s">
        <v>52</v>
      </c>
      <c r="D239" s="15" t="s">
        <v>53</v>
      </c>
      <c r="E239" s="16" t="s">
        <v>69</v>
      </c>
      <c r="F239" s="15" t="s">
        <v>540</v>
      </c>
      <c r="G239" s="17">
        <v>44085</v>
      </c>
      <c r="H239" s="18">
        <v>94.4</v>
      </c>
      <c r="I239" s="18">
        <v>3.78</v>
      </c>
      <c r="J239" s="17">
        <v>44088</v>
      </c>
      <c r="K239" s="17"/>
      <c r="L239" s="297" t="s">
        <v>580</v>
      </c>
      <c r="M239" s="28">
        <v>98.18</v>
      </c>
    </row>
    <row r="240" spans="1:13" x14ac:dyDescent="0.25">
      <c r="B240" s="67">
        <v>237</v>
      </c>
      <c r="C240" s="125" t="s">
        <v>249</v>
      </c>
      <c r="D240" s="15" t="s">
        <v>250</v>
      </c>
      <c r="E240" s="16" t="s">
        <v>69</v>
      </c>
      <c r="F240" s="15" t="s">
        <v>541</v>
      </c>
      <c r="G240" s="17">
        <v>44092</v>
      </c>
      <c r="H240" s="18">
        <v>2049</v>
      </c>
      <c r="I240" s="18">
        <v>450.78</v>
      </c>
      <c r="J240" s="17">
        <v>44092</v>
      </c>
      <c r="K240" s="17"/>
      <c r="L240" s="284" t="s">
        <v>663</v>
      </c>
      <c r="M240" s="28">
        <v>2499.7800000000002</v>
      </c>
    </row>
    <row r="241" spans="1:14" x14ac:dyDescent="0.25">
      <c r="A241" s="121" t="s">
        <v>542</v>
      </c>
      <c r="B241" s="129">
        <v>238</v>
      </c>
      <c r="C241" s="132" t="s">
        <v>249</v>
      </c>
      <c r="D241" s="120" t="s">
        <v>250</v>
      </c>
      <c r="E241" s="118" t="s">
        <v>69</v>
      </c>
      <c r="F241" s="120" t="s">
        <v>543</v>
      </c>
      <c r="G241" s="80">
        <v>44092</v>
      </c>
      <c r="H241" s="76">
        <v>450</v>
      </c>
      <c r="I241" s="76">
        <v>99</v>
      </c>
      <c r="J241" s="80">
        <v>44096</v>
      </c>
      <c r="K241" s="80"/>
      <c r="L241" s="297" t="s">
        <v>664</v>
      </c>
      <c r="M241" s="124">
        <v>549</v>
      </c>
    </row>
    <row r="242" spans="1:14" x14ac:dyDescent="0.25">
      <c r="B242" s="129">
        <v>239</v>
      </c>
      <c r="C242" s="125" t="s">
        <v>28</v>
      </c>
      <c r="D242" s="15" t="s">
        <v>35</v>
      </c>
      <c r="E242" s="16" t="s">
        <v>69</v>
      </c>
      <c r="F242" s="15" t="s">
        <v>544</v>
      </c>
      <c r="G242" s="17">
        <v>44095</v>
      </c>
      <c r="H242" s="18">
        <v>257.86</v>
      </c>
      <c r="I242" s="18">
        <v>56.73</v>
      </c>
      <c r="J242" s="17">
        <v>44096</v>
      </c>
      <c r="K242" s="17"/>
      <c r="L242" s="283" t="s">
        <v>580</v>
      </c>
      <c r="M242" s="28">
        <v>314.58999999999997</v>
      </c>
    </row>
    <row r="243" spans="1:14" x14ac:dyDescent="0.25">
      <c r="B243" s="129">
        <v>240</v>
      </c>
      <c r="C243" s="125" t="s">
        <v>316</v>
      </c>
      <c r="D243" s="15" t="s">
        <v>317</v>
      </c>
      <c r="E243" s="16" t="s">
        <v>69</v>
      </c>
      <c r="F243" s="15" t="s">
        <v>545</v>
      </c>
      <c r="G243" s="17">
        <v>44098</v>
      </c>
      <c r="H243" s="18">
        <v>575.76</v>
      </c>
      <c r="I243" s="18">
        <v>37.659999999999997</v>
      </c>
      <c r="J243" s="17">
        <v>44098</v>
      </c>
      <c r="K243" s="17"/>
      <c r="L243" s="34" t="s">
        <v>538</v>
      </c>
      <c r="M243" s="28">
        <v>613.41999999999996</v>
      </c>
    </row>
    <row r="244" spans="1:14" x14ac:dyDescent="0.25">
      <c r="B244" s="67">
        <v>241</v>
      </c>
      <c r="C244" s="125" t="s">
        <v>6</v>
      </c>
      <c r="D244" s="15" t="s">
        <v>7</v>
      </c>
      <c r="E244" s="16" t="s">
        <v>69</v>
      </c>
      <c r="F244" s="15" t="s">
        <v>546</v>
      </c>
      <c r="G244" s="17">
        <v>44093</v>
      </c>
      <c r="H244" s="18">
        <v>2160</v>
      </c>
      <c r="I244" s="18" t="s">
        <v>368</v>
      </c>
      <c r="J244" s="17"/>
      <c r="K244" s="17"/>
      <c r="L244" s="35" t="s">
        <v>580</v>
      </c>
      <c r="M244" s="28">
        <v>2160</v>
      </c>
    </row>
    <row r="245" spans="1:14" x14ac:dyDescent="0.25">
      <c r="A245" s="121" t="s">
        <v>547</v>
      </c>
      <c r="B245" s="129">
        <v>242</v>
      </c>
      <c r="C245" s="326" t="s">
        <v>79</v>
      </c>
      <c r="D245" s="120" t="s">
        <v>80</v>
      </c>
      <c r="E245" s="118" t="s">
        <v>69</v>
      </c>
      <c r="F245" s="120" t="s">
        <v>548</v>
      </c>
      <c r="G245" s="80">
        <v>44102</v>
      </c>
      <c r="H245" s="76">
        <v>31.2</v>
      </c>
      <c r="I245" s="76">
        <v>6.86</v>
      </c>
      <c r="J245" s="80">
        <v>44103</v>
      </c>
      <c r="K245" s="80"/>
      <c r="L245" s="328" t="s">
        <v>666</v>
      </c>
      <c r="M245" s="124">
        <v>31.2</v>
      </c>
    </row>
    <row r="246" spans="1:14" x14ac:dyDescent="0.25">
      <c r="B246" s="129">
        <v>243</v>
      </c>
      <c r="C246" s="310" t="s">
        <v>176</v>
      </c>
      <c r="D246" s="294" t="s">
        <v>177</v>
      </c>
      <c r="E246" s="172" t="s">
        <v>69</v>
      </c>
      <c r="F246" s="294" t="s">
        <v>549</v>
      </c>
      <c r="G246" s="249">
        <v>44102</v>
      </c>
      <c r="H246" s="295">
        <v>28</v>
      </c>
      <c r="I246" s="18">
        <v>6.16</v>
      </c>
      <c r="J246" s="17">
        <v>44103</v>
      </c>
      <c r="K246" s="17"/>
      <c r="L246" s="324" t="s">
        <v>662</v>
      </c>
      <c r="M246" s="170">
        <v>34.159999999999997</v>
      </c>
    </row>
    <row r="247" spans="1:14" x14ac:dyDescent="0.25">
      <c r="B247" s="129">
        <v>244</v>
      </c>
      <c r="C247" s="310" t="s">
        <v>176</v>
      </c>
      <c r="D247" s="294" t="s">
        <v>177</v>
      </c>
      <c r="E247" s="172" t="s">
        <v>69</v>
      </c>
      <c r="F247" s="294" t="s">
        <v>550</v>
      </c>
      <c r="G247" s="249">
        <v>44102</v>
      </c>
      <c r="H247" s="295">
        <v>104</v>
      </c>
      <c r="I247" s="18">
        <v>22.88</v>
      </c>
      <c r="J247" s="17">
        <v>44103</v>
      </c>
      <c r="K247" s="17"/>
      <c r="L247" s="323" t="s">
        <v>662</v>
      </c>
      <c r="M247" s="170">
        <v>126.88</v>
      </c>
    </row>
    <row r="248" spans="1:14" x14ac:dyDescent="0.25">
      <c r="B248" s="129">
        <v>245</v>
      </c>
      <c r="C248" s="310" t="s">
        <v>176</v>
      </c>
      <c r="D248" s="294" t="s">
        <v>177</v>
      </c>
      <c r="E248" s="172" t="s">
        <v>69</v>
      </c>
      <c r="F248" s="294" t="s">
        <v>551</v>
      </c>
      <c r="G248" s="249">
        <v>44102</v>
      </c>
      <c r="H248" s="295">
        <v>245</v>
      </c>
      <c r="I248" s="18">
        <v>53.9</v>
      </c>
      <c r="J248" s="17">
        <v>44103</v>
      </c>
      <c r="K248" s="17"/>
      <c r="L248" s="323" t="s">
        <v>662</v>
      </c>
      <c r="M248" s="170">
        <v>298.89999999999998</v>
      </c>
    </row>
    <row r="249" spans="1:14" x14ac:dyDescent="0.25">
      <c r="B249" s="129">
        <v>246</v>
      </c>
      <c r="C249" s="310" t="s">
        <v>176</v>
      </c>
      <c r="D249" s="294" t="s">
        <v>177</v>
      </c>
      <c r="E249" s="172" t="s">
        <v>69</v>
      </c>
      <c r="F249" s="294" t="s">
        <v>552</v>
      </c>
      <c r="G249" s="249">
        <v>44102</v>
      </c>
      <c r="H249" s="295">
        <v>253.96</v>
      </c>
      <c r="I249" s="18">
        <v>55.44</v>
      </c>
      <c r="J249" s="17">
        <v>44103</v>
      </c>
      <c r="K249" s="17"/>
      <c r="L249" s="323" t="s">
        <v>662</v>
      </c>
      <c r="M249" s="170">
        <v>309.39999999999998</v>
      </c>
    </row>
    <row r="250" spans="1:14" x14ac:dyDescent="0.25">
      <c r="B250" s="129">
        <v>247</v>
      </c>
      <c r="C250" s="310" t="s">
        <v>75</v>
      </c>
      <c r="D250" s="15" t="s">
        <v>76</v>
      </c>
      <c r="E250" s="16" t="s">
        <v>69</v>
      </c>
      <c r="F250" s="15" t="s">
        <v>553</v>
      </c>
      <c r="G250" s="17">
        <v>44104</v>
      </c>
      <c r="H250" s="18">
        <v>81</v>
      </c>
      <c r="I250" s="18">
        <v>17.82</v>
      </c>
      <c r="J250" s="17">
        <v>44104</v>
      </c>
      <c r="K250" s="17"/>
      <c r="L250" s="34" t="s">
        <v>580</v>
      </c>
      <c r="M250" s="28">
        <v>98.82</v>
      </c>
    </row>
    <row r="251" spans="1:14" x14ac:dyDescent="0.25">
      <c r="B251" s="129">
        <v>248</v>
      </c>
      <c r="C251" s="125" t="s">
        <v>87</v>
      </c>
      <c r="D251" s="15" t="s">
        <v>88</v>
      </c>
      <c r="E251" s="16" t="s">
        <v>69</v>
      </c>
      <c r="F251" s="15" t="s">
        <v>554</v>
      </c>
      <c r="G251" s="17">
        <v>44104</v>
      </c>
      <c r="H251" s="18">
        <v>109.43</v>
      </c>
      <c r="I251" s="18">
        <v>24.07</v>
      </c>
      <c r="J251" s="17">
        <v>44104</v>
      </c>
      <c r="K251" s="17"/>
      <c r="L251" s="254" t="s">
        <v>150</v>
      </c>
      <c r="M251" s="28">
        <v>133.5</v>
      </c>
    </row>
    <row r="252" spans="1:14" x14ac:dyDescent="0.25">
      <c r="B252" s="129">
        <v>249</v>
      </c>
      <c r="C252" s="125" t="s">
        <v>83</v>
      </c>
      <c r="D252" s="15" t="s">
        <v>84</v>
      </c>
      <c r="E252" s="16" t="s">
        <v>69</v>
      </c>
      <c r="F252" s="15" t="s">
        <v>555</v>
      </c>
      <c r="G252" s="17">
        <v>44104</v>
      </c>
      <c r="H252" s="18">
        <v>1.03</v>
      </c>
      <c r="I252" s="18">
        <v>0.23</v>
      </c>
      <c r="J252" s="17">
        <v>44104</v>
      </c>
      <c r="K252" s="17"/>
      <c r="L252" s="254" t="s">
        <v>150</v>
      </c>
      <c r="M252" s="28">
        <v>1.26</v>
      </c>
    </row>
    <row r="253" spans="1:14" x14ac:dyDescent="0.25">
      <c r="B253" s="129">
        <v>250</v>
      </c>
      <c r="C253" s="125" t="s">
        <v>556</v>
      </c>
      <c r="D253" s="15" t="s">
        <v>557</v>
      </c>
      <c r="E253" s="16" t="s">
        <v>69</v>
      </c>
      <c r="F253" s="15" t="s">
        <v>558</v>
      </c>
      <c r="G253" s="17">
        <v>44102</v>
      </c>
      <c r="H253" s="18">
        <v>16.11</v>
      </c>
      <c r="I253" s="18">
        <v>3.54</v>
      </c>
      <c r="J253" s="17">
        <v>44104</v>
      </c>
      <c r="K253" s="17"/>
      <c r="L253" s="282" t="s">
        <v>452</v>
      </c>
      <c r="M253" s="28">
        <v>19.649999999999999</v>
      </c>
    </row>
    <row r="254" spans="1:14" x14ac:dyDescent="0.25">
      <c r="B254" s="129">
        <v>251</v>
      </c>
      <c r="C254" s="125" t="s">
        <v>249</v>
      </c>
      <c r="D254" s="15" t="s">
        <v>250</v>
      </c>
      <c r="E254" s="16" t="s">
        <v>69</v>
      </c>
      <c r="F254" s="15" t="s">
        <v>559</v>
      </c>
      <c r="G254" s="17">
        <v>44104</v>
      </c>
      <c r="H254" s="18">
        <v>1250</v>
      </c>
      <c r="I254" s="18">
        <v>275</v>
      </c>
      <c r="J254" s="17">
        <v>44105</v>
      </c>
      <c r="K254" s="17"/>
      <c r="L254" s="35" t="s">
        <v>664</v>
      </c>
      <c r="M254" s="28">
        <v>1525</v>
      </c>
    </row>
    <row r="255" spans="1:14" x14ac:dyDescent="0.25">
      <c r="B255" s="129">
        <v>252</v>
      </c>
      <c r="C255" s="125" t="s">
        <v>500</v>
      </c>
      <c r="D255" s="15" t="s">
        <v>501</v>
      </c>
      <c r="E255" s="16" t="s">
        <v>69</v>
      </c>
      <c r="F255" s="15" t="s">
        <v>560</v>
      </c>
      <c r="G255" s="17">
        <v>44098</v>
      </c>
      <c r="H255" s="18">
        <v>1400</v>
      </c>
      <c r="I255" s="18" t="s">
        <v>368</v>
      </c>
      <c r="J255" s="17">
        <v>44106</v>
      </c>
      <c r="K255" s="17"/>
      <c r="L255" s="347" t="s">
        <v>717</v>
      </c>
      <c r="M255" s="28">
        <v>1400</v>
      </c>
      <c r="N255" s="28"/>
    </row>
    <row r="256" spans="1:14" x14ac:dyDescent="0.25">
      <c r="B256" s="129">
        <v>253</v>
      </c>
      <c r="C256" s="125" t="s">
        <v>500</v>
      </c>
      <c r="D256" s="15" t="s">
        <v>501</v>
      </c>
      <c r="E256" s="16" t="s">
        <v>69</v>
      </c>
      <c r="F256" s="15" t="s">
        <v>561</v>
      </c>
      <c r="G256" s="17">
        <v>44098</v>
      </c>
      <c r="H256" s="18">
        <v>9192</v>
      </c>
      <c r="I256" s="18" t="s">
        <v>368</v>
      </c>
      <c r="J256" s="17">
        <v>44107</v>
      </c>
      <c r="K256" s="17"/>
      <c r="L256" s="35" t="s">
        <v>717</v>
      </c>
      <c r="M256" s="28">
        <v>9192</v>
      </c>
    </row>
    <row r="257" spans="1:13" x14ac:dyDescent="0.25">
      <c r="B257" s="129">
        <v>254</v>
      </c>
      <c r="C257" s="125" t="s">
        <v>562</v>
      </c>
      <c r="D257" s="15" t="s">
        <v>563</v>
      </c>
      <c r="E257" s="16" t="s">
        <v>69</v>
      </c>
      <c r="F257" s="15" t="s">
        <v>564</v>
      </c>
      <c r="G257" s="17">
        <v>44103</v>
      </c>
      <c r="H257" s="18">
        <v>21519.41</v>
      </c>
      <c r="I257" s="18">
        <v>4734.2700000000004</v>
      </c>
      <c r="J257" s="17">
        <v>44107</v>
      </c>
      <c r="K257" s="17"/>
      <c r="L257" s="322" t="s">
        <v>661</v>
      </c>
      <c r="M257" s="28">
        <v>26253.68</v>
      </c>
    </row>
    <row r="258" spans="1:13" x14ac:dyDescent="0.25">
      <c r="B258" s="129">
        <v>255</v>
      </c>
      <c r="C258" s="125" t="s">
        <v>112</v>
      </c>
      <c r="D258" s="15" t="s">
        <v>113</v>
      </c>
      <c r="E258" s="16" t="s">
        <v>69</v>
      </c>
      <c r="F258" s="15" t="s">
        <v>565</v>
      </c>
      <c r="G258" s="17">
        <v>44102</v>
      </c>
      <c r="H258" s="18">
        <v>11.09</v>
      </c>
      <c r="I258" s="18">
        <v>1.1100000000000001</v>
      </c>
      <c r="J258" s="17">
        <v>44107</v>
      </c>
      <c r="K258" s="17"/>
      <c r="L258" s="254" t="s">
        <v>150</v>
      </c>
      <c r="M258" s="28">
        <v>12.2</v>
      </c>
    </row>
    <row r="259" spans="1:13" x14ac:dyDescent="0.25">
      <c r="B259" s="129">
        <v>256</v>
      </c>
      <c r="C259" s="125" t="s">
        <v>112</v>
      </c>
      <c r="D259" s="15" t="s">
        <v>113</v>
      </c>
      <c r="E259" s="16" t="s">
        <v>69</v>
      </c>
      <c r="F259" s="15" t="s">
        <v>566</v>
      </c>
      <c r="G259" s="17">
        <v>44102</v>
      </c>
      <c r="H259" s="18">
        <v>11.08</v>
      </c>
      <c r="I259" s="18">
        <v>1.1100000000000001</v>
      </c>
      <c r="J259" s="17">
        <v>44107</v>
      </c>
      <c r="K259" s="17"/>
      <c r="L259" s="254" t="s">
        <v>150</v>
      </c>
      <c r="M259" s="28">
        <v>12.19</v>
      </c>
    </row>
    <row r="260" spans="1:13" x14ac:dyDescent="0.25">
      <c r="B260" s="129">
        <v>257</v>
      </c>
      <c r="C260" s="125" t="s">
        <v>13</v>
      </c>
      <c r="D260" s="15" t="s">
        <v>567</v>
      </c>
      <c r="E260" s="16" t="s">
        <v>69</v>
      </c>
      <c r="F260" s="15" t="s">
        <v>568</v>
      </c>
      <c r="G260" s="17">
        <v>44106</v>
      </c>
      <c r="H260" s="18">
        <v>3555.78</v>
      </c>
      <c r="I260" s="18">
        <v>782.27</v>
      </c>
      <c r="J260" s="17">
        <v>44108</v>
      </c>
      <c r="K260" s="17"/>
      <c r="L260" s="301" t="s">
        <v>586</v>
      </c>
      <c r="M260" s="28">
        <v>4338.05</v>
      </c>
    </row>
    <row r="261" spans="1:13" x14ac:dyDescent="0.25">
      <c r="B261" s="129">
        <v>258</v>
      </c>
      <c r="C261" s="125" t="s">
        <v>112</v>
      </c>
      <c r="D261" s="15" t="s">
        <v>113</v>
      </c>
      <c r="E261" s="16" t="s">
        <v>69</v>
      </c>
      <c r="F261" s="15" t="s">
        <v>569</v>
      </c>
      <c r="G261" s="17">
        <v>44102</v>
      </c>
      <c r="H261" s="18">
        <v>120.96</v>
      </c>
      <c r="I261" s="18">
        <v>14.18</v>
      </c>
      <c r="J261" s="17">
        <v>44109</v>
      </c>
      <c r="K261" s="17"/>
      <c r="L261" s="254" t="s">
        <v>150</v>
      </c>
      <c r="M261" s="28">
        <v>135.13999999999999</v>
      </c>
    </row>
    <row r="262" spans="1:13" x14ac:dyDescent="0.25">
      <c r="B262" s="129">
        <v>259</v>
      </c>
      <c r="C262" s="125" t="s">
        <v>139</v>
      </c>
      <c r="D262" s="15" t="s">
        <v>140</v>
      </c>
      <c r="E262" s="16" t="s">
        <v>236</v>
      </c>
      <c r="F262" s="15" t="s">
        <v>570</v>
      </c>
      <c r="G262" s="17">
        <v>44098</v>
      </c>
      <c r="H262" s="18">
        <v>5265</v>
      </c>
      <c r="I262" s="18">
        <v>1158.3</v>
      </c>
      <c r="J262" s="17">
        <v>44109</v>
      </c>
      <c r="K262" s="17"/>
      <c r="L262" s="34" t="s">
        <v>538</v>
      </c>
      <c r="M262" s="28">
        <v>6423.3</v>
      </c>
    </row>
    <row r="263" spans="1:13" x14ac:dyDescent="0.25">
      <c r="A263" s="121" t="s">
        <v>571</v>
      </c>
      <c r="B263" s="299">
        <v>260</v>
      </c>
      <c r="C263" s="132" t="s">
        <v>0</v>
      </c>
      <c r="D263" s="120" t="s">
        <v>3</v>
      </c>
      <c r="E263" s="118" t="s">
        <v>69</v>
      </c>
      <c r="F263" s="120" t="s">
        <v>572</v>
      </c>
      <c r="G263" s="80">
        <v>44104</v>
      </c>
      <c r="H263" s="76">
        <v>50</v>
      </c>
      <c r="I263" s="76">
        <v>11</v>
      </c>
      <c r="J263" s="80">
        <v>44110</v>
      </c>
      <c r="K263" s="80"/>
      <c r="L263" s="278" t="s">
        <v>664</v>
      </c>
      <c r="M263" s="124">
        <v>61</v>
      </c>
    </row>
    <row r="264" spans="1:13" x14ac:dyDescent="0.25">
      <c r="B264" s="300">
        <v>261</v>
      </c>
      <c r="C264" s="125" t="s">
        <v>17</v>
      </c>
      <c r="D264" s="15" t="s">
        <v>18</v>
      </c>
      <c r="E264" s="16" t="s">
        <v>69</v>
      </c>
      <c r="F264" s="15" t="s">
        <v>573</v>
      </c>
      <c r="G264" s="17">
        <v>44104</v>
      </c>
      <c r="H264" s="18">
        <v>566.5</v>
      </c>
      <c r="I264" s="18" t="s">
        <v>368</v>
      </c>
      <c r="J264" s="17">
        <v>44112</v>
      </c>
      <c r="K264" s="17"/>
      <c r="L264" s="35" t="s">
        <v>664</v>
      </c>
      <c r="M264" s="28">
        <v>566.5</v>
      </c>
    </row>
    <row r="265" spans="1:13" x14ac:dyDescent="0.25">
      <c r="B265" s="300">
        <v>262</v>
      </c>
      <c r="C265" s="325" t="s">
        <v>28</v>
      </c>
      <c r="D265" s="15" t="s">
        <v>35</v>
      </c>
      <c r="E265" s="16" t="s">
        <v>69</v>
      </c>
      <c r="F265" s="15" t="s">
        <v>574</v>
      </c>
      <c r="G265" s="17">
        <v>44110</v>
      </c>
      <c r="H265" s="18">
        <v>698.68</v>
      </c>
      <c r="I265" s="18">
        <v>153.71</v>
      </c>
      <c r="J265" s="17">
        <v>44113</v>
      </c>
      <c r="K265" s="17"/>
      <c r="L265" s="327" t="s">
        <v>665</v>
      </c>
      <c r="M265" s="28">
        <v>852.39</v>
      </c>
    </row>
    <row r="266" spans="1:13" s="14" customFormat="1" x14ac:dyDescent="0.25">
      <c r="B266" s="300">
        <v>263</v>
      </c>
      <c r="C266" s="125" t="s">
        <v>380</v>
      </c>
      <c r="D266" s="15" t="s">
        <v>272</v>
      </c>
      <c r="E266" s="16" t="s">
        <v>69</v>
      </c>
      <c r="F266" s="15" t="s">
        <v>575</v>
      </c>
      <c r="G266" s="17">
        <v>44104</v>
      </c>
      <c r="H266" s="18">
        <v>2594.5300000000002</v>
      </c>
      <c r="I266" s="18">
        <v>45.1</v>
      </c>
      <c r="J266" s="17">
        <v>44116</v>
      </c>
      <c r="K266" s="17"/>
      <c r="L266" s="35" t="s">
        <v>664</v>
      </c>
      <c r="M266" s="312">
        <v>2639.63</v>
      </c>
    </row>
    <row r="267" spans="1:13" s="14" customFormat="1" x14ac:dyDescent="0.25">
      <c r="A267" s="121" t="s">
        <v>576</v>
      </c>
      <c r="B267" s="299">
        <v>264</v>
      </c>
      <c r="C267" s="132" t="s">
        <v>28</v>
      </c>
      <c r="D267" s="120" t="s">
        <v>35</v>
      </c>
      <c r="E267" s="118" t="s">
        <v>69</v>
      </c>
      <c r="F267" s="120" t="s">
        <v>577</v>
      </c>
      <c r="G267" s="80">
        <v>44116</v>
      </c>
      <c r="H267" s="76">
        <v>151.69</v>
      </c>
      <c r="I267" s="76">
        <v>33.369999999999997</v>
      </c>
      <c r="J267" s="80">
        <v>44117</v>
      </c>
      <c r="K267" s="80"/>
      <c r="L267" s="278" t="s">
        <v>664</v>
      </c>
      <c r="M267" s="124">
        <v>185.06</v>
      </c>
    </row>
    <row r="268" spans="1:13" x14ac:dyDescent="0.25">
      <c r="B268" s="129">
        <v>265</v>
      </c>
      <c r="C268" s="125" t="s">
        <v>134</v>
      </c>
      <c r="D268" s="15" t="s">
        <v>578</v>
      </c>
      <c r="E268" s="16" t="s">
        <v>69</v>
      </c>
      <c r="F268" s="15" t="s">
        <v>578</v>
      </c>
      <c r="G268" s="17">
        <v>44118</v>
      </c>
      <c r="H268" s="18">
        <v>75.95</v>
      </c>
      <c r="I268" s="18">
        <v>16.71</v>
      </c>
      <c r="J268" s="17">
        <v>44121</v>
      </c>
      <c r="K268" s="17"/>
      <c r="L268" s="35" t="s">
        <v>150</v>
      </c>
      <c r="M268" s="28">
        <v>92.66</v>
      </c>
    </row>
    <row r="269" spans="1:13" x14ac:dyDescent="0.25">
      <c r="B269" s="129">
        <v>266</v>
      </c>
      <c r="C269" s="125" t="s">
        <v>134</v>
      </c>
      <c r="D269" s="15" t="s">
        <v>578</v>
      </c>
      <c r="E269" s="16" t="s">
        <v>69</v>
      </c>
      <c r="F269" s="15" t="s">
        <v>579</v>
      </c>
      <c r="G269" s="17">
        <v>44118</v>
      </c>
      <c r="H269" s="18">
        <v>75.8</v>
      </c>
      <c r="I269" s="18">
        <v>16.68</v>
      </c>
      <c r="J269" s="17">
        <v>44121</v>
      </c>
      <c r="K269" s="17"/>
      <c r="L269" s="35" t="s">
        <v>150</v>
      </c>
      <c r="M269" s="28">
        <v>92.48</v>
      </c>
    </row>
    <row r="270" spans="1:13" x14ac:dyDescent="0.25">
      <c r="A270" s="121" t="s">
        <v>581</v>
      </c>
      <c r="B270" s="299">
        <v>267</v>
      </c>
      <c r="C270" s="132" t="s">
        <v>143</v>
      </c>
      <c r="D270" s="120" t="s">
        <v>144</v>
      </c>
      <c r="E270" s="118" t="s">
        <v>69</v>
      </c>
      <c r="F270" s="120" t="s">
        <v>582</v>
      </c>
      <c r="G270" s="80">
        <v>44125</v>
      </c>
      <c r="H270" s="76">
        <v>89</v>
      </c>
      <c r="I270" s="76">
        <v>19.579999999999998</v>
      </c>
      <c r="J270" s="80">
        <v>44126</v>
      </c>
      <c r="K270" s="80"/>
      <c r="L270" s="278" t="s">
        <v>664</v>
      </c>
      <c r="M270" s="124">
        <v>108.58</v>
      </c>
    </row>
    <row r="271" spans="1:13" x14ac:dyDescent="0.25">
      <c r="B271" s="129">
        <v>268</v>
      </c>
      <c r="C271" s="125" t="s">
        <v>32</v>
      </c>
      <c r="D271" s="15" t="s">
        <v>42</v>
      </c>
      <c r="E271" s="16" t="s">
        <v>69</v>
      </c>
      <c r="F271" s="15" t="s">
        <v>583</v>
      </c>
      <c r="G271" s="17">
        <v>44126</v>
      </c>
      <c r="H271" s="18">
        <v>66.03</v>
      </c>
      <c r="I271" s="18">
        <v>14.53</v>
      </c>
      <c r="J271" s="17">
        <v>44127</v>
      </c>
      <c r="K271" s="17"/>
      <c r="L271" s="283" t="s">
        <v>150</v>
      </c>
      <c r="M271" s="28">
        <v>80.56</v>
      </c>
    </row>
    <row r="272" spans="1:13" x14ac:dyDescent="0.25">
      <c r="A272" s="20"/>
      <c r="B272" s="67">
        <v>269</v>
      </c>
      <c r="C272" s="192" t="s">
        <v>52</v>
      </c>
      <c r="D272" s="252" t="s">
        <v>53</v>
      </c>
      <c r="E272" s="23" t="s">
        <v>69</v>
      </c>
      <c r="F272" s="252" t="s">
        <v>584</v>
      </c>
      <c r="G272" s="253">
        <v>44126</v>
      </c>
      <c r="H272" s="24">
        <v>128.96</v>
      </c>
      <c r="I272" s="24">
        <v>5.16</v>
      </c>
      <c r="J272" s="253">
        <v>44127</v>
      </c>
      <c r="K272" s="253"/>
      <c r="L272" s="311" t="s">
        <v>664</v>
      </c>
      <c r="M272" s="279">
        <v>134.12</v>
      </c>
    </row>
    <row r="273" spans="1:14" s="171" customFormat="1" x14ac:dyDescent="0.2">
      <c r="A273" s="293" t="s">
        <v>622</v>
      </c>
      <c r="B273" s="166">
        <f>B272+1</f>
        <v>270</v>
      </c>
      <c r="C273" s="308" t="s">
        <v>623</v>
      </c>
      <c r="D273" s="239" t="s">
        <v>235</v>
      </c>
      <c r="E273" s="172" t="s">
        <v>69</v>
      </c>
      <c r="F273" s="302" t="s">
        <v>624</v>
      </c>
      <c r="G273" s="303">
        <v>44131</v>
      </c>
      <c r="H273" s="168">
        <v>8320</v>
      </c>
      <c r="I273" s="174">
        <v>1830.4</v>
      </c>
      <c r="J273" s="240" t="s">
        <v>625</v>
      </c>
      <c r="K273" s="240"/>
      <c r="L273" s="316" t="s">
        <v>660</v>
      </c>
      <c r="M273" s="169"/>
      <c r="N273" s="304"/>
    </row>
    <row r="274" spans="1:14" s="171" customFormat="1" x14ac:dyDescent="0.2">
      <c r="A274" s="293"/>
      <c r="B274" s="166">
        <f>B273+1</f>
        <v>271</v>
      </c>
      <c r="C274" s="308" t="s">
        <v>32</v>
      </c>
      <c r="D274" s="240" t="s">
        <v>42</v>
      </c>
      <c r="E274" s="172" t="s">
        <v>69</v>
      </c>
      <c r="F274" s="302" t="s">
        <v>626</v>
      </c>
      <c r="G274" s="303">
        <v>44131</v>
      </c>
      <c r="H274" s="168">
        <v>1269.26</v>
      </c>
      <c r="I274" s="174">
        <f>H274*22/100</f>
        <v>279.23720000000003</v>
      </c>
      <c r="J274" s="240" t="s">
        <v>627</v>
      </c>
      <c r="K274" s="240"/>
      <c r="L274" s="283" t="s">
        <v>150</v>
      </c>
      <c r="M274" s="169"/>
      <c r="N274" s="304"/>
    </row>
    <row r="275" spans="1:14" s="171" customFormat="1" x14ac:dyDescent="0.2">
      <c r="A275" s="293"/>
      <c r="B275" s="166">
        <f t="shared" ref="B275:B294" si="6">B274+1</f>
        <v>272</v>
      </c>
      <c r="C275" s="308" t="s">
        <v>258</v>
      </c>
      <c r="D275" s="240" t="s">
        <v>259</v>
      </c>
      <c r="E275" s="172" t="s">
        <v>69</v>
      </c>
      <c r="F275" s="302" t="s">
        <v>568</v>
      </c>
      <c r="G275" s="303">
        <v>44131</v>
      </c>
      <c r="H275" s="168">
        <f>4680+759</f>
        <v>5439</v>
      </c>
      <c r="I275" s="174">
        <v>1029.5999999999999</v>
      </c>
      <c r="J275" s="240" t="s">
        <v>627</v>
      </c>
      <c r="K275" s="240"/>
      <c r="L275" s="283" t="s">
        <v>660</v>
      </c>
      <c r="M275" s="169"/>
      <c r="N275" s="304"/>
    </row>
    <row r="276" spans="1:14" s="171" customFormat="1" x14ac:dyDescent="0.2">
      <c r="A276" s="293"/>
      <c r="B276" s="166">
        <f t="shared" si="6"/>
        <v>273</v>
      </c>
      <c r="C276" s="308" t="s">
        <v>258</v>
      </c>
      <c r="D276" s="240" t="s">
        <v>259</v>
      </c>
      <c r="E276" s="172" t="s">
        <v>69</v>
      </c>
      <c r="F276" s="302" t="s">
        <v>628</v>
      </c>
      <c r="G276" s="303">
        <v>44131</v>
      </c>
      <c r="H276" s="168">
        <v>11440</v>
      </c>
      <c r="I276" s="174">
        <v>2516.8000000000002</v>
      </c>
      <c r="J276" s="240" t="s">
        <v>627</v>
      </c>
      <c r="K276" s="240"/>
      <c r="L276" s="283" t="s">
        <v>660</v>
      </c>
      <c r="M276" s="169"/>
      <c r="N276" s="304"/>
    </row>
    <row r="277" spans="1:14" s="171" customFormat="1" x14ac:dyDescent="0.2">
      <c r="A277" s="293"/>
      <c r="B277" s="166">
        <f t="shared" si="6"/>
        <v>274</v>
      </c>
      <c r="C277" s="308" t="s">
        <v>231</v>
      </c>
      <c r="D277" s="240" t="s">
        <v>232</v>
      </c>
      <c r="E277" s="172" t="s">
        <v>69</v>
      </c>
      <c r="F277" s="302" t="s">
        <v>629</v>
      </c>
      <c r="G277" s="303">
        <v>44132</v>
      </c>
      <c r="H277" s="168">
        <v>2200</v>
      </c>
      <c r="I277" s="174">
        <v>484</v>
      </c>
      <c r="J277" s="240" t="s">
        <v>627</v>
      </c>
      <c r="K277" s="240"/>
      <c r="L277" s="336" t="s">
        <v>701</v>
      </c>
      <c r="M277" s="169"/>
      <c r="N277" s="304"/>
    </row>
    <row r="278" spans="1:14" s="171" customFormat="1" x14ac:dyDescent="0.2">
      <c r="A278" s="293"/>
      <c r="B278" s="166">
        <f t="shared" si="6"/>
        <v>275</v>
      </c>
      <c r="C278" s="308" t="s">
        <v>244</v>
      </c>
      <c r="D278" s="240" t="s">
        <v>245</v>
      </c>
      <c r="E278" s="172" t="s">
        <v>69</v>
      </c>
      <c r="F278" s="302" t="s">
        <v>568</v>
      </c>
      <c r="G278" s="303">
        <v>44132</v>
      </c>
      <c r="H278" s="168">
        <v>3631.68</v>
      </c>
      <c r="I278" s="174">
        <f>H278*22/100</f>
        <v>798.9695999999999</v>
      </c>
      <c r="J278" s="240" t="s">
        <v>627</v>
      </c>
      <c r="K278" s="240"/>
      <c r="L278" s="283" t="s">
        <v>660</v>
      </c>
      <c r="M278" s="169"/>
      <c r="N278" s="304"/>
    </row>
    <row r="279" spans="1:14" s="171" customFormat="1" x14ac:dyDescent="0.2">
      <c r="A279" s="293"/>
      <c r="B279" s="166">
        <f t="shared" si="6"/>
        <v>276</v>
      </c>
      <c r="C279" s="308" t="s">
        <v>21</v>
      </c>
      <c r="D279" s="240" t="s">
        <v>22</v>
      </c>
      <c r="E279" s="172" t="s">
        <v>236</v>
      </c>
      <c r="F279" s="302" t="s">
        <v>630</v>
      </c>
      <c r="G279" s="303">
        <v>44131</v>
      </c>
      <c r="H279" s="168">
        <v>3510</v>
      </c>
      <c r="I279" s="174">
        <f>H279*22/100</f>
        <v>772.2</v>
      </c>
      <c r="J279" s="240" t="s">
        <v>627</v>
      </c>
      <c r="K279" s="240"/>
      <c r="L279" s="283" t="s">
        <v>660</v>
      </c>
      <c r="M279" s="169"/>
      <c r="N279" s="304"/>
    </row>
    <row r="280" spans="1:14" s="171" customFormat="1" x14ac:dyDescent="0.2">
      <c r="A280" s="293"/>
      <c r="B280" s="166">
        <f t="shared" si="6"/>
        <v>277</v>
      </c>
      <c r="C280" s="125" t="s">
        <v>75</v>
      </c>
      <c r="D280" s="240" t="s">
        <v>76</v>
      </c>
      <c r="E280" s="172" t="s">
        <v>69</v>
      </c>
      <c r="F280" s="302" t="s">
        <v>631</v>
      </c>
      <c r="G280" s="303">
        <v>44131</v>
      </c>
      <c r="H280" s="168">
        <v>162</v>
      </c>
      <c r="I280" s="174">
        <v>35.64</v>
      </c>
      <c r="J280" s="240" t="s">
        <v>627</v>
      </c>
      <c r="K280" s="240"/>
      <c r="L280" s="323" t="s">
        <v>662</v>
      </c>
      <c r="M280" s="169"/>
      <c r="N280" s="304"/>
    </row>
    <row r="281" spans="1:14" s="171" customFormat="1" x14ac:dyDescent="0.2">
      <c r="A281" s="293"/>
      <c r="B281" s="166">
        <f t="shared" si="6"/>
        <v>278</v>
      </c>
      <c r="C281" s="125" t="s">
        <v>375</v>
      </c>
      <c r="D281" s="240" t="s">
        <v>376</v>
      </c>
      <c r="E281" s="172" t="s">
        <v>69</v>
      </c>
      <c r="F281" s="302" t="s">
        <v>632</v>
      </c>
      <c r="G281" s="303">
        <v>44130</v>
      </c>
      <c r="H281" s="168">
        <v>53.55</v>
      </c>
      <c r="I281" s="174" t="s">
        <v>133</v>
      </c>
      <c r="J281" s="240" t="s">
        <v>627</v>
      </c>
      <c r="K281" s="240"/>
      <c r="L281" s="323" t="s">
        <v>662</v>
      </c>
      <c r="M281" s="169"/>
      <c r="N281" s="304"/>
    </row>
    <row r="282" spans="1:14" s="171" customFormat="1" x14ac:dyDescent="0.2">
      <c r="A282" s="293"/>
      <c r="B282" s="166">
        <f t="shared" si="6"/>
        <v>279</v>
      </c>
      <c r="C282" s="125" t="s">
        <v>139</v>
      </c>
      <c r="D282" s="240" t="s">
        <v>140</v>
      </c>
      <c r="E282" s="172" t="s">
        <v>236</v>
      </c>
      <c r="F282" s="302" t="s">
        <v>633</v>
      </c>
      <c r="G282" s="303">
        <v>44131</v>
      </c>
      <c r="H282" s="168">
        <v>5265</v>
      </c>
      <c r="I282" s="174">
        <f>H282*22/100</f>
        <v>1158.3</v>
      </c>
      <c r="J282" s="240" t="s">
        <v>634</v>
      </c>
      <c r="K282" s="240"/>
      <c r="L282" s="283" t="s">
        <v>660</v>
      </c>
      <c r="M282" s="169"/>
      <c r="N282" s="304"/>
    </row>
    <row r="283" spans="1:14" s="171" customFormat="1" x14ac:dyDescent="0.2">
      <c r="A283" s="293"/>
      <c r="B283" s="166">
        <f t="shared" si="6"/>
        <v>280</v>
      </c>
      <c r="C283" s="308" t="s">
        <v>635</v>
      </c>
      <c r="D283" s="240" t="s">
        <v>636</v>
      </c>
      <c r="E283" s="172" t="s">
        <v>69</v>
      </c>
      <c r="F283" s="302" t="s">
        <v>637</v>
      </c>
      <c r="G283" s="303">
        <v>44134</v>
      </c>
      <c r="H283" s="168">
        <v>260</v>
      </c>
      <c r="I283" s="174">
        <f>H283*22/100</f>
        <v>57.2</v>
      </c>
      <c r="J283" s="240" t="s">
        <v>634</v>
      </c>
      <c r="K283" s="240"/>
      <c r="L283" s="282" t="s">
        <v>452</v>
      </c>
      <c r="M283" s="169"/>
      <c r="N283" s="304"/>
    </row>
    <row r="284" spans="1:14" s="171" customFormat="1" x14ac:dyDescent="0.2">
      <c r="A284" s="293"/>
      <c r="B284" s="166">
        <f t="shared" si="6"/>
        <v>281</v>
      </c>
      <c r="C284" s="125" t="s">
        <v>638</v>
      </c>
      <c r="D284" s="240" t="s">
        <v>639</v>
      </c>
      <c r="E284" s="172" t="s">
        <v>69</v>
      </c>
      <c r="F284" s="302" t="s">
        <v>640</v>
      </c>
      <c r="G284" s="303">
        <v>44133</v>
      </c>
      <c r="H284" s="168">
        <v>1566.71</v>
      </c>
      <c r="I284" s="174">
        <v>344.68</v>
      </c>
      <c r="J284" s="240" t="s">
        <v>634</v>
      </c>
      <c r="K284" s="240"/>
      <c r="L284" s="283" t="s">
        <v>662</v>
      </c>
      <c r="M284" s="169"/>
      <c r="N284" s="304"/>
    </row>
    <row r="285" spans="1:14" s="171" customFormat="1" x14ac:dyDescent="0.2">
      <c r="B285" s="166">
        <f t="shared" si="6"/>
        <v>282</v>
      </c>
      <c r="C285" s="317" t="s">
        <v>87</v>
      </c>
      <c r="D285" s="240" t="s">
        <v>88</v>
      </c>
      <c r="E285" s="172" t="s">
        <v>69</v>
      </c>
      <c r="F285" s="302" t="s">
        <v>641</v>
      </c>
      <c r="G285" s="303">
        <v>44134</v>
      </c>
      <c r="H285" s="168">
        <v>42.79</v>
      </c>
      <c r="I285" s="174">
        <f t="shared" ref="I285:I290" si="7">H285*22/100</f>
        <v>9.4138000000000002</v>
      </c>
      <c r="J285" s="240" t="s">
        <v>634</v>
      </c>
      <c r="K285" s="240"/>
      <c r="L285" s="254" t="s">
        <v>150</v>
      </c>
      <c r="M285" s="169"/>
      <c r="N285" s="304"/>
    </row>
    <row r="286" spans="1:14" s="171" customFormat="1" x14ac:dyDescent="0.2">
      <c r="B286" s="166">
        <f t="shared" si="6"/>
        <v>283</v>
      </c>
      <c r="C286" s="125" t="s">
        <v>83</v>
      </c>
      <c r="D286" s="240" t="s">
        <v>84</v>
      </c>
      <c r="E286" s="172" t="s">
        <v>69</v>
      </c>
      <c r="F286" s="302" t="s">
        <v>642</v>
      </c>
      <c r="G286" s="303">
        <v>44134</v>
      </c>
      <c r="H286" s="168">
        <v>1.03</v>
      </c>
      <c r="I286" s="174">
        <f t="shared" si="7"/>
        <v>0.2266</v>
      </c>
      <c r="J286" s="240" t="s">
        <v>634</v>
      </c>
      <c r="K286" s="240"/>
      <c r="L286" s="254" t="s">
        <v>150</v>
      </c>
      <c r="M286" s="169"/>
      <c r="N286" s="304"/>
    </row>
    <row r="287" spans="1:14" s="171" customFormat="1" x14ac:dyDescent="0.2">
      <c r="B287" s="166">
        <f t="shared" si="6"/>
        <v>284</v>
      </c>
      <c r="C287" s="317" t="s">
        <v>643</v>
      </c>
      <c r="D287" s="240" t="s">
        <v>644</v>
      </c>
      <c r="E287" s="315" t="s">
        <v>69</v>
      </c>
      <c r="F287" s="302" t="s">
        <v>645</v>
      </c>
      <c r="G287" s="303">
        <v>44135</v>
      </c>
      <c r="H287" s="168">
        <v>6000</v>
      </c>
      <c r="I287" s="174">
        <f t="shared" si="7"/>
        <v>1320</v>
      </c>
      <c r="J287" s="240" t="s">
        <v>646</v>
      </c>
      <c r="K287" s="240"/>
      <c r="L287" s="283" t="s">
        <v>662</v>
      </c>
      <c r="M287" s="169"/>
      <c r="N287" s="304"/>
    </row>
    <row r="288" spans="1:14" s="171" customFormat="1" x14ac:dyDescent="0.2">
      <c r="B288" s="166">
        <f t="shared" si="6"/>
        <v>285</v>
      </c>
      <c r="C288" s="125" t="s">
        <v>255</v>
      </c>
      <c r="D288" s="240" t="s">
        <v>256</v>
      </c>
      <c r="E288" s="315" t="s">
        <v>69</v>
      </c>
      <c r="F288" s="302" t="s">
        <v>647</v>
      </c>
      <c r="G288" s="303">
        <v>44135</v>
      </c>
      <c r="H288" s="168">
        <v>853.35</v>
      </c>
      <c r="I288" s="174">
        <f t="shared" si="7"/>
        <v>187.73699999999999</v>
      </c>
      <c r="J288" s="240" t="s">
        <v>648</v>
      </c>
      <c r="K288" s="240"/>
      <c r="L288" s="283" t="s">
        <v>662</v>
      </c>
      <c r="M288" s="169"/>
      <c r="N288" s="304"/>
    </row>
    <row r="289" spans="1:14" s="171" customFormat="1" x14ac:dyDescent="0.2">
      <c r="B289" s="166">
        <f t="shared" si="6"/>
        <v>286</v>
      </c>
      <c r="C289" s="317" t="s">
        <v>404</v>
      </c>
      <c r="D289" s="240" t="s">
        <v>405</v>
      </c>
      <c r="E289" s="315" t="s">
        <v>69</v>
      </c>
      <c r="F289" s="302" t="s">
        <v>649</v>
      </c>
      <c r="G289" s="303">
        <v>44131</v>
      </c>
      <c r="H289" s="168">
        <v>2080</v>
      </c>
      <c r="I289" s="174">
        <f t="shared" si="7"/>
        <v>457.6</v>
      </c>
      <c r="J289" s="240" t="s">
        <v>648</v>
      </c>
      <c r="K289" s="240"/>
      <c r="L289" s="283" t="s">
        <v>660</v>
      </c>
      <c r="M289" s="169"/>
      <c r="N289" s="304"/>
    </row>
    <row r="290" spans="1:14" s="171" customFormat="1" x14ac:dyDescent="0.2">
      <c r="B290" s="166">
        <f t="shared" si="6"/>
        <v>287</v>
      </c>
      <c r="C290" s="308" t="s">
        <v>231</v>
      </c>
      <c r="D290" s="240" t="s">
        <v>232</v>
      </c>
      <c r="E290" s="172" t="s">
        <v>69</v>
      </c>
      <c r="F290" s="302" t="s">
        <v>650</v>
      </c>
      <c r="G290" s="303">
        <v>44140</v>
      </c>
      <c r="H290" s="168">
        <v>5000</v>
      </c>
      <c r="I290" s="174">
        <f t="shared" si="7"/>
        <v>1100</v>
      </c>
      <c r="J290" s="240" t="s">
        <v>651</v>
      </c>
      <c r="K290" s="240"/>
      <c r="L290" s="336" t="s">
        <v>701</v>
      </c>
      <c r="M290" s="169"/>
      <c r="N290" s="304"/>
    </row>
    <row r="291" spans="1:14" s="171" customFormat="1" x14ac:dyDescent="0.2">
      <c r="B291" s="166">
        <f t="shared" si="6"/>
        <v>288</v>
      </c>
      <c r="C291" s="125" t="s">
        <v>17</v>
      </c>
      <c r="D291" s="240" t="s">
        <v>18</v>
      </c>
      <c r="E291" s="172" t="s">
        <v>69</v>
      </c>
      <c r="F291" s="302" t="s">
        <v>652</v>
      </c>
      <c r="G291" s="303">
        <v>44104</v>
      </c>
      <c r="H291" s="168">
        <v>566.5</v>
      </c>
      <c r="I291" s="174" t="s">
        <v>133</v>
      </c>
      <c r="J291" s="240" t="s">
        <v>653</v>
      </c>
      <c r="K291" s="240"/>
      <c r="L291" s="283" t="s">
        <v>662</v>
      </c>
      <c r="M291" s="169"/>
      <c r="N291" s="304"/>
    </row>
    <row r="292" spans="1:14" s="171" customFormat="1" x14ac:dyDescent="0.2">
      <c r="B292" s="166">
        <f t="shared" si="6"/>
        <v>289</v>
      </c>
      <c r="C292" s="317" t="s">
        <v>169</v>
      </c>
      <c r="D292" s="240" t="s">
        <v>170</v>
      </c>
      <c r="E292" s="172" t="s">
        <v>69</v>
      </c>
      <c r="F292" s="302" t="s">
        <v>654</v>
      </c>
      <c r="G292" s="303">
        <v>44135</v>
      </c>
      <c r="H292" s="168">
        <v>200</v>
      </c>
      <c r="I292" s="174">
        <f>H292*22/100</f>
        <v>44</v>
      </c>
      <c r="J292" s="240" t="s">
        <v>653</v>
      </c>
      <c r="K292" s="240"/>
      <c r="L292" s="283" t="s">
        <v>662</v>
      </c>
      <c r="M292" s="169"/>
      <c r="N292" s="304"/>
    </row>
    <row r="293" spans="1:14" s="171" customFormat="1" x14ac:dyDescent="0.2">
      <c r="B293" s="166">
        <f t="shared" si="6"/>
        <v>290</v>
      </c>
      <c r="C293" s="317" t="s">
        <v>0</v>
      </c>
      <c r="D293" s="240" t="s">
        <v>3</v>
      </c>
      <c r="E293" s="172" t="s">
        <v>69</v>
      </c>
      <c r="F293" s="302" t="s">
        <v>655</v>
      </c>
      <c r="G293" s="303">
        <v>44135</v>
      </c>
      <c r="H293" s="168">
        <v>50</v>
      </c>
      <c r="I293" s="174">
        <f>H293*22/100</f>
        <v>11</v>
      </c>
      <c r="J293" s="240" t="s">
        <v>653</v>
      </c>
      <c r="K293" s="240"/>
      <c r="L293" s="283" t="s">
        <v>662</v>
      </c>
      <c r="M293" s="169"/>
      <c r="N293" s="304"/>
    </row>
    <row r="294" spans="1:14" s="171" customFormat="1" x14ac:dyDescent="0.2">
      <c r="A294" s="175"/>
      <c r="B294" s="176">
        <f t="shared" si="6"/>
        <v>291</v>
      </c>
      <c r="C294" s="309" t="s">
        <v>656</v>
      </c>
      <c r="D294" s="218" t="s">
        <v>657</v>
      </c>
      <c r="E294" s="178" t="s">
        <v>69</v>
      </c>
      <c r="F294" s="177" t="s">
        <v>658</v>
      </c>
      <c r="G294" s="179">
        <v>44134</v>
      </c>
      <c r="H294" s="180">
        <v>225</v>
      </c>
      <c r="I294" s="306">
        <f>H294*10/100</f>
        <v>22.5</v>
      </c>
      <c r="J294" s="218" t="s">
        <v>659</v>
      </c>
      <c r="K294" s="218"/>
      <c r="L294" s="284" t="s">
        <v>662</v>
      </c>
      <c r="M294" s="181"/>
      <c r="N294" s="307"/>
    </row>
    <row r="295" spans="1:14" s="171" customFormat="1" x14ac:dyDescent="0.2">
      <c r="A295" s="171" t="s">
        <v>682</v>
      </c>
      <c r="B295" s="313">
        <f>B294+1</f>
        <v>292</v>
      </c>
      <c r="C295" s="330" t="s">
        <v>380</v>
      </c>
      <c r="D295" s="240" t="s">
        <v>272</v>
      </c>
      <c r="E295" s="172" t="s">
        <v>69</v>
      </c>
      <c r="F295" s="302" t="s">
        <v>595</v>
      </c>
      <c r="G295" s="303">
        <v>44135</v>
      </c>
      <c r="H295" s="168">
        <f>198.99+2294.16+2</f>
        <v>2495.1499999999996</v>
      </c>
      <c r="I295" s="174">
        <v>43.78</v>
      </c>
      <c r="J295" s="240" t="s">
        <v>596</v>
      </c>
      <c r="K295" s="240"/>
      <c r="L295" s="255" t="s">
        <v>73</v>
      </c>
      <c r="M295" s="169"/>
      <c r="N295" s="304"/>
    </row>
    <row r="296" spans="1:14" s="171" customFormat="1" x14ac:dyDescent="0.2">
      <c r="B296" s="313">
        <f>B295+1</f>
        <v>293</v>
      </c>
      <c r="C296" s="330" t="s">
        <v>57</v>
      </c>
      <c r="D296" s="240" t="s">
        <v>58</v>
      </c>
      <c r="E296" s="172" t="s">
        <v>69</v>
      </c>
      <c r="F296" s="302" t="s">
        <v>597</v>
      </c>
      <c r="G296" s="303">
        <v>44152</v>
      </c>
      <c r="H296" s="168">
        <v>45</v>
      </c>
      <c r="I296" s="174">
        <v>9.9</v>
      </c>
      <c r="J296" s="240" t="s">
        <v>596</v>
      </c>
      <c r="K296" s="240"/>
      <c r="L296" s="339" t="s">
        <v>688</v>
      </c>
      <c r="M296" s="169"/>
      <c r="N296" s="304"/>
    </row>
    <row r="297" spans="1:14" s="171" customFormat="1" x14ac:dyDescent="0.2">
      <c r="B297" s="313">
        <f t="shared" ref="B297:B311" si="8">B296+1</f>
        <v>294</v>
      </c>
      <c r="C297" s="330" t="s">
        <v>75</v>
      </c>
      <c r="D297" s="240" t="s">
        <v>76</v>
      </c>
      <c r="E297" s="172" t="s">
        <v>69</v>
      </c>
      <c r="F297" s="302" t="s">
        <v>598</v>
      </c>
      <c r="G297" s="303">
        <v>44161</v>
      </c>
      <c r="H297" s="168">
        <v>228</v>
      </c>
      <c r="I297" s="174">
        <v>50.16</v>
      </c>
      <c r="J297" s="240" t="s">
        <v>599</v>
      </c>
      <c r="K297" s="240"/>
      <c r="L297" s="339" t="s">
        <v>688</v>
      </c>
      <c r="M297" s="169"/>
      <c r="N297" s="304"/>
    </row>
    <row r="298" spans="1:14" s="171" customFormat="1" x14ac:dyDescent="0.2">
      <c r="B298" s="313">
        <f t="shared" si="8"/>
        <v>295</v>
      </c>
      <c r="C298" s="330" t="s">
        <v>28</v>
      </c>
      <c r="D298" s="240" t="s">
        <v>35</v>
      </c>
      <c r="E298" s="172" t="s">
        <v>69</v>
      </c>
      <c r="F298" s="302" t="s">
        <v>600</v>
      </c>
      <c r="G298" s="303">
        <v>44153</v>
      </c>
      <c r="H298" s="168">
        <v>154.91999999999999</v>
      </c>
      <c r="I298" s="174">
        <v>34.08</v>
      </c>
      <c r="J298" s="240" t="s">
        <v>596</v>
      </c>
      <c r="K298" s="240"/>
      <c r="L298" s="339" t="s">
        <v>688</v>
      </c>
      <c r="M298" s="169"/>
      <c r="N298" s="304"/>
    </row>
    <row r="299" spans="1:14" s="171" customFormat="1" x14ac:dyDescent="0.2">
      <c r="B299" s="313">
        <f t="shared" si="8"/>
        <v>296</v>
      </c>
      <c r="C299" s="330" t="s">
        <v>28</v>
      </c>
      <c r="D299" s="240" t="s">
        <v>35</v>
      </c>
      <c r="E299" s="172" t="s">
        <v>69</v>
      </c>
      <c r="F299" s="302" t="s">
        <v>601</v>
      </c>
      <c r="G299" s="303">
        <v>44153</v>
      </c>
      <c r="H299" s="168">
        <v>698.68</v>
      </c>
      <c r="I299" s="174">
        <v>153.71</v>
      </c>
      <c r="J299" s="240" t="s">
        <v>596</v>
      </c>
      <c r="K299" s="240"/>
      <c r="L299" s="339" t="s">
        <v>688</v>
      </c>
      <c r="M299" s="169"/>
      <c r="N299" s="304"/>
    </row>
    <row r="300" spans="1:14" s="171" customFormat="1" x14ac:dyDescent="0.2">
      <c r="B300" s="313">
        <f t="shared" si="8"/>
        <v>297</v>
      </c>
      <c r="C300" s="330" t="s">
        <v>32</v>
      </c>
      <c r="D300" s="240" t="s">
        <v>42</v>
      </c>
      <c r="E300" s="172" t="s">
        <v>69</v>
      </c>
      <c r="F300" s="302" t="s">
        <v>602</v>
      </c>
      <c r="G300" s="303">
        <v>44146</v>
      </c>
      <c r="H300" s="168">
        <f>2+831.86+1060.8</f>
        <v>1894.6599999999999</v>
      </c>
      <c r="I300" s="174">
        <v>183.01</v>
      </c>
      <c r="J300" s="240" t="s">
        <v>596</v>
      </c>
      <c r="K300" s="240"/>
      <c r="L300" s="283" t="s">
        <v>150</v>
      </c>
      <c r="M300" s="169"/>
      <c r="N300" s="304"/>
    </row>
    <row r="301" spans="1:14" s="171" customFormat="1" x14ac:dyDescent="0.2">
      <c r="B301" s="313">
        <f t="shared" si="8"/>
        <v>298</v>
      </c>
      <c r="C301" s="329" t="s">
        <v>176</v>
      </c>
      <c r="D301" s="240" t="s">
        <v>177</v>
      </c>
      <c r="E301" s="172" t="s">
        <v>69</v>
      </c>
      <c r="F301" s="302" t="s">
        <v>603</v>
      </c>
      <c r="G301" s="303">
        <v>44161</v>
      </c>
      <c r="H301" s="168">
        <v>28</v>
      </c>
      <c r="I301" s="174">
        <v>6.16</v>
      </c>
      <c r="J301" s="240" t="s">
        <v>604</v>
      </c>
      <c r="K301" s="240"/>
      <c r="L301" s="346" t="s">
        <v>715</v>
      </c>
      <c r="M301" s="169"/>
      <c r="N301" s="304"/>
    </row>
    <row r="302" spans="1:14" s="171" customFormat="1" x14ac:dyDescent="0.2">
      <c r="B302" s="313">
        <f t="shared" si="8"/>
        <v>299</v>
      </c>
      <c r="C302" s="329" t="s">
        <v>176</v>
      </c>
      <c r="D302" s="240" t="s">
        <v>177</v>
      </c>
      <c r="E302" s="172" t="s">
        <v>69</v>
      </c>
      <c r="F302" s="302" t="s">
        <v>605</v>
      </c>
      <c r="G302" s="303">
        <v>44161</v>
      </c>
      <c r="H302" s="168">
        <v>104</v>
      </c>
      <c r="I302" s="174">
        <v>22.88</v>
      </c>
      <c r="J302" s="240" t="s">
        <v>604</v>
      </c>
      <c r="K302" s="240"/>
      <c r="L302" s="346" t="s">
        <v>715</v>
      </c>
      <c r="M302" s="169"/>
      <c r="N302" s="304"/>
    </row>
    <row r="303" spans="1:14" s="171" customFormat="1" x14ac:dyDescent="0.2">
      <c r="B303" s="313">
        <f t="shared" si="8"/>
        <v>300</v>
      </c>
      <c r="C303" s="329" t="s">
        <v>52</v>
      </c>
      <c r="D303" s="240" t="s">
        <v>53</v>
      </c>
      <c r="E303" s="172" t="s">
        <v>69</v>
      </c>
      <c r="F303" s="302" t="s">
        <v>606</v>
      </c>
      <c r="G303" s="303">
        <v>44161</v>
      </c>
      <c r="H303" s="168">
        <v>134.72</v>
      </c>
      <c r="I303" s="174">
        <v>5.39</v>
      </c>
      <c r="J303" s="240" t="s">
        <v>604</v>
      </c>
      <c r="K303" s="240"/>
      <c r="L303" s="332" t="s">
        <v>684</v>
      </c>
      <c r="M303" s="169"/>
      <c r="N303" s="304"/>
    </row>
    <row r="304" spans="1:14" s="171" customFormat="1" x14ac:dyDescent="0.2">
      <c r="B304" s="313">
        <f t="shared" si="8"/>
        <v>301</v>
      </c>
      <c r="C304" s="329" t="s">
        <v>176</v>
      </c>
      <c r="D304" s="240" t="s">
        <v>177</v>
      </c>
      <c r="E304" s="172" t="s">
        <v>69</v>
      </c>
      <c r="F304" s="302" t="s">
        <v>607</v>
      </c>
      <c r="G304" s="303">
        <v>44161</v>
      </c>
      <c r="H304" s="168">
        <f>245+1.45</f>
        <v>246.45</v>
      </c>
      <c r="I304" s="174">
        <v>53.9</v>
      </c>
      <c r="J304" s="240" t="s">
        <v>604</v>
      </c>
      <c r="K304" s="240"/>
      <c r="L304" s="346" t="s">
        <v>715</v>
      </c>
      <c r="M304" s="169"/>
      <c r="N304" s="304"/>
    </row>
    <row r="305" spans="1:14" s="171" customFormat="1" x14ac:dyDescent="0.2">
      <c r="B305" s="313">
        <f t="shared" si="8"/>
        <v>302</v>
      </c>
      <c r="C305" s="330" t="s">
        <v>6</v>
      </c>
      <c r="D305" s="240" t="s">
        <v>7</v>
      </c>
      <c r="E305" s="172" t="s">
        <v>69</v>
      </c>
      <c r="F305" s="302" t="s">
        <v>608</v>
      </c>
      <c r="G305" s="303">
        <v>44165</v>
      </c>
      <c r="H305" s="168">
        <v>200</v>
      </c>
      <c r="I305" s="174">
        <v>44</v>
      </c>
      <c r="J305" s="240" t="s">
        <v>609</v>
      </c>
      <c r="K305" s="240"/>
      <c r="L305" s="282" t="s">
        <v>452</v>
      </c>
      <c r="M305" s="169"/>
      <c r="N305" s="304"/>
    </row>
    <row r="306" spans="1:14" s="171" customFormat="1" x14ac:dyDescent="0.2">
      <c r="B306" s="313">
        <f t="shared" si="8"/>
        <v>303</v>
      </c>
      <c r="C306" s="330" t="s">
        <v>28</v>
      </c>
      <c r="D306" s="240" t="s">
        <v>35</v>
      </c>
      <c r="E306" s="172" t="s">
        <v>69</v>
      </c>
      <c r="F306" s="302" t="s">
        <v>610</v>
      </c>
      <c r="G306" s="303">
        <v>44169</v>
      </c>
      <c r="H306" s="168">
        <v>698.68</v>
      </c>
      <c r="I306" s="174">
        <v>153.71</v>
      </c>
      <c r="J306" s="240" t="s">
        <v>611</v>
      </c>
      <c r="K306" s="240"/>
      <c r="L306" s="339" t="s">
        <v>688</v>
      </c>
      <c r="M306" s="169"/>
      <c r="N306" s="304"/>
    </row>
    <row r="307" spans="1:14" s="171" customFormat="1" x14ac:dyDescent="0.2">
      <c r="B307" s="313">
        <f t="shared" si="8"/>
        <v>304</v>
      </c>
      <c r="C307" s="330" t="s">
        <v>612</v>
      </c>
      <c r="D307" s="240" t="s">
        <v>613</v>
      </c>
      <c r="E307" s="172" t="s">
        <v>69</v>
      </c>
      <c r="F307" s="302" t="s">
        <v>614</v>
      </c>
      <c r="G307" s="303">
        <v>44170</v>
      </c>
      <c r="H307" s="168">
        <v>175</v>
      </c>
      <c r="I307" s="174">
        <v>38.5</v>
      </c>
      <c r="J307" s="240" t="s">
        <v>611</v>
      </c>
      <c r="K307" s="240"/>
      <c r="L307" s="339" t="s">
        <v>688</v>
      </c>
      <c r="M307" s="169"/>
      <c r="N307" s="304"/>
    </row>
    <row r="308" spans="1:14" s="171" customFormat="1" x14ac:dyDescent="0.2">
      <c r="B308" s="313">
        <f t="shared" si="8"/>
        <v>305</v>
      </c>
      <c r="C308" s="330" t="s">
        <v>17</v>
      </c>
      <c r="D308" s="240" t="s">
        <v>18</v>
      </c>
      <c r="E308" s="172" t="s">
        <v>69</v>
      </c>
      <c r="F308" s="302" t="s">
        <v>615</v>
      </c>
      <c r="G308" s="303">
        <v>44165</v>
      </c>
      <c r="H308" s="168">
        <v>566.5</v>
      </c>
      <c r="I308" s="174">
        <v>124.63</v>
      </c>
      <c r="J308" s="240" t="s">
        <v>616</v>
      </c>
      <c r="K308" s="240"/>
      <c r="L308" s="332" t="s">
        <v>684</v>
      </c>
      <c r="M308" s="169"/>
      <c r="N308" s="304"/>
    </row>
    <row r="309" spans="1:14" s="171" customFormat="1" x14ac:dyDescent="0.2">
      <c r="B309" s="313">
        <f t="shared" si="8"/>
        <v>306</v>
      </c>
      <c r="C309" s="330" t="s">
        <v>0</v>
      </c>
      <c r="D309" s="240" t="s">
        <v>3</v>
      </c>
      <c r="E309" s="172" t="s">
        <v>69</v>
      </c>
      <c r="F309" s="302" t="s">
        <v>617</v>
      </c>
      <c r="G309" s="303">
        <v>44165</v>
      </c>
      <c r="H309" s="168">
        <v>50</v>
      </c>
      <c r="I309" s="174">
        <v>11</v>
      </c>
      <c r="J309" s="240" t="s">
        <v>616</v>
      </c>
      <c r="K309" s="240"/>
      <c r="L309" s="332" t="s">
        <v>714</v>
      </c>
      <c r="M309" s="169"/>
      <c r="N309" s="304"/>
    </row>
    <row r="310" spans="1:14" s="171" customFormat="1" x14ac:dyDescent="0.2">
      <c r="B310" s="313">
        <f t="shared" si="8"/>
        <v>307</v>
      </c>
      <c r="C310" s="330" t="s">
        <v>32</v>
      </c>
      <c r="D310" s="240" t="s">
        <v>42</v>
      </c>
      <c r="E310" s="172" t="s">
        <v>69</v>
      </c>
      <c r="F310" s="302" t="s">
        <v>618</v>
      </c>
      <c r="G310" s="303">
        <v>44174</v>
      </c>
      <c r="H310" s="168">
        <v>923.17</v>
      </c>
      <c r="I310" s="174">
        <v>203.1</v>
      </c>
      <c r="J310" s="240" t="s">
        <v>619</v>
      </c>
      <c r="K310" s="240"/>
      <c r="L310" s="283" t="s">
        <v>150</v>
      </c>
      <c r="M310" s="169"/>
      <c r="N310" s="304"/>
    </row>
    <row r="311" spans="1:14" s="171" customFormat="1" x14ac:dyDescent="0.2">
      <c r="A311" s="175"/>
      <c r="B311" s="314">
        <f t="shared" si="8"/>
        <v>308</v>
      </c>
      <c r="C311" s="333" t="s">
        <v>380</v>
      </c>
      <c r="D311" s="218" t="s">
        <v>272</v>
      </c>
      <c r="E311" s="178" t="s">
        <v>69</v>
      </c>
      <c r="F311" s="177" t="s">
        <v>620</v>
      </c>
      <c r="G311" s="179">
        <v>44165</v>
      </c>
      <c r="H311" s="180">
        <f>813.65+1905.51+2</f>
        <v>2721.16</v>
      </c>
      <c r="I311" s="306">
        <v>179</v>
      </c>
      <c r="J311" s="218" t="s">
        <v>621</v>
      </c>
      <c r="K311" s="218"/>
      <c r="L311" s="338" t="s">
        <v>688</v>
      </c>
      <c r="M311" s="181"/>
      <c r="N311" s="307"/>
    </row>
    <row r="312" spans="1:14" x14ac:dyDescent="0.2">
      <c r="A312" s="8" t="s">
        <v>667</v>
      </c>
      <c r="B312" s="313">
        <v>309</v>
      </c>
      <c r="C312" s="329" t="s">
        <v>668</v>
      </c>
      <c r="D312" s="15" t="s">
        <v>669</v>
      </c>
      <c r="E312" s="16" t="s">
        <v>69</v>
      </c>
      <c r="F312" s="15" t="s">
        <v>670</v>
      </c>
      <c r="G312" s="17">
        <v>44175</v>
      </c>
      <c r="H312" s="18">
        <v>672.39</v>
      </c>
      <c r="I312" s="18">
        <v>147.93</v>
      </c>
      <c r="J312" s="17">
        <v>44181</v>
      </c>
      <c r="K312" s="17"/>
      <c r="L312" s="337" t="s">
        <v>688</v>
      </c>
    </row>
    <row r="313" spans="1:14" x14ac:dyDescent="0.2">
      <c r="B313" s="313">
        <v>310</v>
      </c>
      <c r="C313" s="329" t="s">
        <v>6</v>
      </c>
      <c r="D313" s="15" t="s">
        <v>7</v>
      </c>
      <c r="E313" s="16" t="s">
        <v>69</v>
      </c>
      <c r="F313" s="15" t="s">
        <v>671</v>
      </c>
      <c r="G313" s="17">
        <v>44177</v>
      </c>
      <c r="H313" s="18">
        <v>195</v>
      </c>
      <c r="I313" s="18">
        <v>42.9</v>
      </c>
      <c r="J313" s="17">
        <v>44181</v>
      </c>
      <c r="K313" s="17"/>
      <c r="L313" s="339" t="s">
        <v>688</v>
      </c>
    </row>
    <row r="314" spans="1:14" x14ac:dyDescent="0.2">
      <c r="B314" s="313">
        <v>311</v>
      </c>
      <c r="C314" s="329" t="s">
        <v>28</v>
      </c>
      <c r="D314" s="15" t="s">
        <v>35</v>
      </c>
      <c r="E314" s="16" t="s">
        <v>69</v>
      </c>
      <c r="F314" s="15" t="s">
        <v>672</v>
      </c>
      <c r="G314" s="17">
        <v>44179</v>
      </c>
      <c r="H314" s="18">
        <v>309.45</v>
      </c>
      <c r="I314" s="18">
        <v>68.08</v>
      </c>
      <c r="J314" s="17">
        <v>44181</v>
      </c>
      <c r="K314" s="17"/>
      <c r="L314" s="339" t="s">
        <v>688</v>
      </c>
    </row>
    <row r="315" spans="1:14" x14ac:dyDescent="0.2">
      <c r="B315" s="313">
        <v>312</v>
      </c>
      <c r="C315" s="329" t="s">
        <v>134</v>
      </c>
      <c r="D315" s="15" t="s">
        <v>135</v>
      </c>
      <c r="E315" s="16" t="s">
        <v>69</v>
      </c>
      <c r="F315" s="15" t="s">
        <v>673</v>
      </c>
      <c r="G315" s="17">
        <v>44177</v>
      </c>
      <c r="H315" s="18">
        <v>76.02</v>
      </c>
      <c r="I315" s="18">
        <v>16.72</v>
      </c>
      <c r="J315" s="17">
        <v>44182</v>
      </c>
      <c r="K315" s="17"/>
      <c r="L315" s="35" t="s">
        <v>150</v>
      </c>
    </row>
    <row r="316" spans="1:14" x14ac:dyDescent="0.2">
      <c r="B316" s="313">
        <v>313</v>
      </c>
      <c r="C316" s="329" t="s">
        <v>674</v>
      </c>
      <c r="D316" s="15" t="s">
        <v>675</v>
      </c>
      <c r="E316" s="16" t="s">
        <v>69</v>
      </c>
      <c r="F316" s="15" t="s">
        <v>676</v>
      </c>
      <c r="G316" s="17">
        <v>44181</v>
      </c>
      <c r="H316" s="18">
        <v>200</v>
      </c>
      <c r="I316" s="18">
        <v>44</v>
      </c>
      <c r="J316" s="17">
        <v>44182</v>
      </c>
      <c r="K316" s="17"/>
      <c r="L316" s="282" t="s">
        <v>452</v>
      </c>
    </row>
    <row r="317" spans="1:14" x14ac:dyDescent="0.2">
      <c r="B317" s="313">
        <v>314</v>
      </c>
      <c r="C317" s="329" t="s">
        <v>635</v>
      </c>
      <c r="D317" s="15" t="s">
        <v>636</v>
      </c>
      <c r="E317" s="16" t="s">
        <v>70</v>
      </c>
      <c r="F317" s="15" t="s">
        <v>677</v>
      </c>
      <c r="G317" s="17">
        <v>44182</v>
      </c>
      <c r="H317" s="18">
        <v>260</v>
      </c>
      <c r="I317" s="18">
        <v>57.2</v>
      </c>
      <c r="J317" s="17">
        <v>44182</v>
      </c>
      <c r="K317" s="17"/>
      <c r="L317" s="322" t="s">
        <v>294</v>
      </c>
    </row>
    <row r="318" spans="1:14" x14ac:dyDescent="0.2">
      <c r="B318" s="313">
        <v>315</v>
      </c>
      <c r="C318" s="329" t="s">
        <v>454</v>
      </c>
      <c r="D318" s="15" t="s">
        <v>455</v>
      </c>
      <c r="E318" s="16" t="s">
        <v>69</v>
      </c>
      <c r="F318" s="15" t="s">
        <v>678</v>
      </c>
      <c r="G318" s="17">
        <v>44175</v>
      </c>
      <c r="H318" s="18">
        <v>840</v>
      </c>
      <c r="I318" s="18">
        <v>184.8</v>
      </c>
      <c r="J318" s="17">
        <v>44182</v>
      </c>
      <c r="K318" s="17"/>
      <c r="L318" s="332" t="s">
        <v>684</v>
      </c>
    </row>
    <row r="319" spans="1:14" x14ac:dyDescent="0.2">
      <c r="B319" s="313">
        <v>316</v>
      </c>
      <c r="C319" s="329" t="s">
        <v>635</v>
      </c>
      <c r="D319" s="15" t="s">
        <v>636</v>
      </c>
      <c r="E319" s="16" t="s">
        <v>69</v>
      </c>
      <c r="F319" s="15" t="s">
        <v>679</v>
      </c>
      <c r="G319" s="17">
        <v>44182</v>
      </c>
      <c r="H319" s="18">
        <v>260</v>
      </c>
      <c r="I319" s="18">
        <v>57.2</v>
      </c>
      <c r="J319" s="17">
        <v>44182</v>
      </c>
      <c r="K319" s="17"/>
      <c r="L319" s="339" t="s">
        <v>688</v>
      </c>
    </row>
    <row r="320" spans="1:14" x14ac:dyDescent="0.2">
      <c r="B320" s="313">
        <v>317</v>
      </c>
      <c r="C320" s="329" t="s">
        <v>134</v>
      </c>
      <c r="D320" s="15" t="s">
        <v>135</v>
      </c>
      <c r="E320" s="16" t="s">
        <v>69</v>
      </c>
      <c r="F320" s="15" t="s">
        <v>680</v>
      </c>
      <c r="G320" s="17">
        <v>44177</v>
      </c>
      <c r="H320" s="18">
        <v>75.87</v>
      </c>
      <c r="I320" s="18">
        <v>16.690000000000001</v>
      </c>
      <c r="J320" s="17">
        <v>44183</v>
      </c>
      <c r="K320" s="17"/>
      <c r="L320" s="35" t="s">
        <v>150</v>
      </c>
    </row>
    <row r="321" spans="1:16" x14ac:dyDescent="0.2">
      <c r="B321" s="313">
        <v>318</v>
      </c>
      <c r="C321" s="329" t="s">
        <v>674</v>
      </c>
      <c r="D321" s="15" t="s">
        <v>675</v>
      </c>
      <c r="E321" s="16" t="s">
        <v>70</v>
      </c>
      <c r="F321" s="15" t="s">
        <v>681</v>
      </c>
      <c r="G321" s="17">
        <v>44183</v>
      </c>
      <c r="H321" s="18">
        <v>200</v>
      </c>
      <c r="I321" s="18">
        <v>44</v>
      </c>
      <c r="J321" s="17">
        <v>44184</v>
      </c>
      <c r="K321" s="17"/>
      <c r="L321" s="322" t="s">
        <v>294</v>
      </c>
    </row>
    <row r="322" spans="1:16" x14ac:dyDescent="0.2">
      <c r="A322" s="121" t="s">
        <v>685</v>
      </c>
      <c r="B322" s="343">
        <v>319</v>
      </c>
      <c r="C322" s="132" t="s">
        <v>75</v>
      </c>
      <c r="D322" s="120" t="s">
        <v>76</v>
      </c>
      <c r="E322" s="118" t="s">
        <v>69</v>
      </c>
      <c r="F322" s="120" t="s">
        <v>686</v>
      </c>
      <c r="G322" s="80">
        <v>44186</v>
      </c>
      <c r="H322" s="76">
        <v>108</v>
      </c>
      <c r="I322" s="76">
        <v>23.76</v>
      </c>
      <c r="J322" s="80">
        <v>44186</v>
      </c>
      <c r="K322" s="80" t="s">
        <v>687</v>
      </c>
      <c r="L322" s="337" t="s">
        <v>688</v>
      </c>
      <c r="M322" s="124"/>
    </row>
    <row r="323" spans="1:16" x14ac:dyDescent="0.2">
      <c r="B323" s="313">
        <v>320</v>
      </c>
      <c r="C323" s="125" t="s">
        <v>380</v>
      </c>
      <c r="D323" s="15" t="s">
        <v>272</v>
      </c>
      <c r="E323" s="16" t="s">
        <v>69</v>
      </c>
      <c r="F323" s="15" t="s">
        <v>620</v>
      </c>
      <c r="G323" s="17">
        <v>44187</v>
      </c>
      <c r="H323" s="18">
        <v>2113.92</v>
      </c>
      <c r="I323" s="18">
        <v>38.97</v>
      </c>
      <c r="J323" s="17">
        <v>44187</v>
      </c>
      <c r="K323" s="17" t="s">
        <v>689</v>
      </c>
      <c r="L323" s="340" t="s">
        <v>702</v>
      </c>
      <c r="O323" s="334"/>
    </row>
    <row r="324" spans="1:16" x14ac:dyDescent="0.2">
      <c r="B324" s="313">
        <v>321</v>
      </c>
      <c r="C324" s="125" t="s">
        <v>380</v>
      </c>
      <c r="D324" s="15" t="s">
        <v>272</v>
      </c>
      <c r="E324" s="16" t="s">
        <v>69</v>
      </c>
      <c r="F324" s="15" t="s">
        <v>690</v>
      </c>
      <c r="G324" s="17">
        <v>44187</v>
      </c>
      <c r="H324" s="18">
        <v>2495.15</v>
      </c>
      <c r="I324" s="18">
        <v>43.78</v>
      </c>
      <c r="J324" s="17">
        <v>44187</v>
      </c>
      <c r="K324" s="17" t="s">
        <v>689</v>
      </c>
      <c r="L324" s="340" t="s">
        <v>702</v>
      </c>
      <c r="O324" s="334"/>
    </row>
    <row r="325" spans="1:16" x14ac:dyDescent="0.2">
      <c r="B325" s="313">
        <v>322</v>
      </c>
      <c r="C325" s="125" t="s">
        <v>380</v>
      </c>
      <c r="D325" s="15" t="s">
        <v>272</v>
      </c>
      <c r="E325" s="16" t="s">
        <v>70</v>
      </c>
      <c r="F325" s="15" t="s">
        <v>691</v>
      </c>
      <c r="G325" s="17">
        <v>44187</v>
      </c>
      <c r="H325" s="18">
        <v>2495.15</v>
      </c>
      <c r="I325" s="18">
        <v>43.78</v>
      </c>
      <c r="J325" s="17">
        <v>44187</v>
      </c>
      <c r="K325" s="17" t="s">
        <v>689</v>
      </c>
      <c r="L325" s="270" t="s">
        <v>294</v>
      </c>
      <c r="O325" s="334"/>
    </row>
    <row r="326" spans="1:16" x14ac:dyDescent="0.2">
      <c r="B326" s="313">
        <v>323</v>
      </c>
      <c r="C326" s="125" t="s">
        <v>375</v>
      </c>
      <c r="D326" s="15" t="s">
        <v>376</v>
      </c>
      <c r="E326" s="16" t="s">
        <v>69</v>
      </c>
      <c r="F326" s="15" t="s">
        <v>692</v>
      </c>
      <c r="G326" s="17">
        <v>44183</v>
      </c>
      <c r="H326" s="18">
        <v>143.75</v>
      </c>
      <c r="I326" s="18" t="s">
        <v>368</v>
      </c>
      <c r="J326" s="17">
        <v>44187</v>
      </c>
      <c r="K326" s="17" t="s">
        <v>687</v>
      </c>
      <c r="L326" s="331" t="s">
        <v>688</v>
      </c>
    </row>
    <row r="327" spans="1:16" x14ac:dyDescent="0.2">
      <c r="B327" s="313">
        <v>324</v>
      </c>
      <c r="C327" s="125" t="s">
        <v>6</v>
      </c>
      <c r="D327" s="15" t="s">
        <v>7</v>
      </c>
      <c r="E327" s="16" t="s">
        <v>69</v>
      </c>
      <c r="F327" s="15" t="s">
        <v>693</v>
      </c>
      <c r="G327" s="17">
        <v>44188</v>
      </c>
      <c r="H327" s="18">
        <v>200</v>
      </c>
      <c r="I327" s="18">
        <v>44</v>
      </c>
      <c r="J327" s="17">
        <v>44188</v>
      </c>
      <c r="K327" s="17" t="s">
        <v>689</v>
      </c>
      <c r="L327" s="340" t="s">
        <v>702</v>
      </c>
    </row>
    <row r="328" spans="1:16" x14ac:dyDescent="0.2">
      <c r="B328" s="313">
        <v>325</v>
      </c>
      <c r="C328" s="125" t="s">
        <v>6</v>
      </c>
      <c r="D328" s="15" t="s">
        <v>7</v>
      </c>
      <c r="E328" s="16" t="s">
        <v>70</v>
      </c>
      <c r="F328" s="15" t="s">
        <v>694</v>
      </c>
      <c r="G328" s="17">
        <v>44187</v>
      </c>
      <c r="H328" s="18">
        <v>200</v>
      </c>
      <c r="I328" s="18">
        <v>44</v>
      </c>
      <c r="J328" s="17">
        <v>44188</v>
      </c>
      <c r="K328" s="17" t="s">
        <v>689</v>
      </c>
      <c r="L328" s="322" t="s">
        <v>294</v>
      </c>
    </row>
    <row r="329" spans="1:16" x14ac:dyDescent="0.2">
      <c r="B329" s="313">
        <v>326</v>
      </c>
      <c r="C329" s="125" t="s">
        <v>635</v>
      </c>
      <c r="D329" s="15" t="s">
        <v>636</v>
      </c>
      <c r="E329" s="16" t="s">
        <v>69</v>
      </c>
      <c r="F329" s="15" t="s">
        <v>679</v>
      </c>
      <c r="G329" s="17">
        <v>44182</v>
      </c>
      <c r="H329" s="18">
        <v>260</v>
      </c>
      <c r="I329" s="18">
        <v>57.2</v>
      </c>
      <c r="J329" s="17">
        <v>44188</v>
      </c>
      <c r="K329" s="17" t="s">
        <v>689</v>
      </c>
      <c r="L329" s="340" t="s">
        <v>702</v>
      </c>
    </row>
    <row r="330" spans="1:16" x14ac:dyDescent="0.2">
      <c r="B330" s="313">
        <v>327</v>
      </c>
      <c r="C330" s="125" t="s">
        <v>30</v>
      </c>
      <c r="D330" s="15" t="s">
        <v>39</v>
      </c>
      <c r="E330" s="16" t="s">
        <v>69</v>
      </c>
      <c r="F330" s="15" t="s">
        <v>695</v>
      </c>
      <c r="G330" s="17">
        <v>44186</v>
      </c>
      <c r="H330" s="18">
        <v>3510.97</v>
      </c>
      <c r="I330" s="18">
        <v>772.41</v>
      </c>
      <c r="J330" s="17">
        <v>44188</v>
      </c>
      <c r="K330" s="17" t="s">
        <v>696</v>
      </c>
      <c r="L330" s="35" t="s">
        <v>150</v>
      </c>
      <c r="O330" s="334"/>
    </row>
    <row r="331" spans="1:16" x14ac:dyDescent="0.2">
      <c r="B331" s="313">
        <v>328</v>
      </c>
      <c r="C331" s="125" t="s">
        <v>668</v>
      </c>
      <c r="D331" s="15" t="s">
        <v>669</v>
      </c>
      <c r="E331" s="16" t="s">
        <v>69</v>
      </c>
      <c r="F331" s="15" t="s">
        <v>670</v>
      </c>
      <c r="G331" s="17">
        <v>44175</v>
      </c>
      <c r="H331" s="18">
        <v>672.39</v>
      </c>
      <c r="I331" s="18">
        <v>147.93</v>
      </c>
      <c r="J331" s="17">
        <v>44188</v>
      </c>
      <c r="K331" s="17" t="s">
        <v>689</v>
      </c>
      <c r="L331" s="340" t="s">
        <v>702</v>
      </c>
    </row>
    <row r="332" spans="1:16" x14ac:dyDescent="0.2">
      <c r="B332" s="313">
        <v>329</v>
      </c>
      <c r="C332" s="125" t="s">
        <v>6</v>
      </c>
      <c r="D332" s="15" t="s">
        <v>7</v>
      </c>
      <c r="E332" s="16" t="s">
        <v>69</v>
      </c>
      <c r="F332" s="15" t="s">
        <v>671</v>
      </c>
      <c r="G332" s="17">
        <v>44177</v>
      </c>
      <c r="H332" s="18">
        <v>195</v>
      </c>
      <c r="I332" s="18">
        <v>42.9</v>
      </c>
      <c r="J332" s="17">
        <v>44188</v>
      </c>
      <c r="K332" s="17" t="s">
        <v>689</v>
      </c>
      <c r="L332" s="340" t="s">
        <v>702</v>
      </c>
    </row>
    <row r="333" spans="1:16" x14ac:dyDescent="0.2">
      <c r="B333" s="313">
        <v>330</v>
      </c>
      <c r="C333" s="125" t="s">
        <v>32</v>
      </c>
      <c r="D333" s="15" t="s">
        <v>42</v>
      </c>
      <c r="E333" s="16" t="s">
        <v>69</v>
      </c>
      <c r="F333" s="15" t="s">
        <v>697</v>
      </c>
      <c r="G333" s="17">
        <v>44187</v>
      </c>
      <c r="H333" s="18">
        <v>88.44</v>
      </c>
      <c r="I333" s="18">
        <v>14.31</v>
      </c>
      <c r="J333" s="17">
        <v>44189</v>
      </c>
      <c r="K333" s="17" t="s">
        <v>696</v>
      </c>
      <c r="L333" s="341" t="s">
        <v>150</v>
      </c>
    </row>
    <row r="334" spans="1:16" x14ac:dyDescent="0.2">
      <c r="A334" s="20"/>
      <c r="B334" s="314">
        <v>331</v>
      </c>
      <c r="C334" s="192" t="s">
        <v>612</v>
      </c>
      <c r="D334" s="252" t="s">
        <v>613</v>
      </c>
      <c r="E334" s="23" t="s">
        <v>69</v>
      </c>
      <c r="F334" s="252" t="s">
        <v>698</v>
      </c>
      <c r="G334" s="253">
        <v>44192</v>
      </c>
      <c r="H334" s="24">
        <v>175</v>
      </c>
      <c r="I334" s="24">
        <v>38.5</v>
      </c>
      <c r="J334" s="253">
        <v>44192</v>
      </c>
      <c r="K334" s="253" t="s">
        <v>689</v>
      </c>
      <c r="L334" s="342" t="s">
        <v>702</v>
      </c>
    </row>
    <row r="335" spans="1:16" x14ac:dyDescent="0.2">
      <c r="A335" s="8" t="s">
        <v>703</v>
      </c>
      <c r="B335" s="313">
        <v>332</v>
      </c>
      <c r="C335" s="125" t="s">
        <v>704</v>
      </c>
      <c r="D335" s="15" t="s">
        <v>705</v>
      </c>
      <c r="E335" s="16" t="s">
        <v>69</v>
      </c>
      <c r="F335" s="15" t="s">
        <v>706</v>
      </c>
      <c r="G335" s="17">
        <v>44195</v>
      </c>
      <c r="H335" s="18">
        <v>200</v>
      </c>
      <c r="I335" s="18">
        <v>20</v>
      </c>
      <c r="J335" s="17">
        <v>44195</v>
      </c>
      <c r="K335" s="17" t="s">
        <v>689</v>
      </c>
      <c r="L335" s="345" t="s">
        <v>714</v>
      </c>
      <c r="O335" s="8">
        <v>220</v>
      </c>
    </row>
    <row r="336" spans="1:16" x14ac:dyDescent="0.2">
      <c r="B336" s="313">
        <v>333</v>
      </c>
      <c r="C336" s="125" t="s">
        <v>707</v>
      </c>
      <c r="D336" s="15" t="s">
        <v>259</v>
      </c>
      <c r="E336" s="16" t="s">
        <v>69</v>
      </c>
      <c r="F336" s="15" t="s">
        <v>708</v>
      </c>
      <c r="G336" s="17">
        <v>44186</v>
      </c>
      <c r="H336" s="335">
        <v>8840</v>
      </c>
      <c r="I336" s="18">
        <v>1944.8</v>
      </c>
      <c r="J336" s="17">
        <v>44195</v>
      </c>
      <c r="K336" s="17" t="s">
        <v>689</v>
      </c>
      <c r="L336" s="344" t="s">
        <v>713</v>
      </c>
      <c r="N336" s="8" t="s">
        <v>683</v>
      </c>
      <c r="O336" s="334">
        <v>10784.8</v>
      </c>
      <c r="P336" s="334">
        <v>5080.5</v>
      </c>
    </row>
    <row r="337" spans="2:15" x14ac:dyDescent="0.2">
      <c r="B337" s="313">
        <v>334</v>
      </c>
      <c r="C337" s="125" t="s">
        <v>707</v>
      </c>
      <c r="D337" s="15" t="s">
        <v>259</v>
      </c>
      <c r="E337" s="16" t="s">
        <v>69</v>
      </c>
      <c r="F337" s="15" t="s">
        <v>570</v>
      </c>
      <c r="G337" s="17">
        <v>44186</v>
      </c>
      <c r="H337" s="335">
        <v>4680</v>
      </c>
      <c r="I337" s="18">
        <v>1029.5999999999999</v>
      </c>
      <c r="J337" s="17">
        <v>44195</v>
      </c>
      <c r="K337" s="17" t="s">
        <v>689</v>
      </c>
      <c r="L337" s="344" t="s">
        <v>713</v>
      </c>
      <c r="N337" s="8" t="s">
        <v>683</v>
      </c>
      <c r="O337" s="334">
        <v>5709.6</v>
      </c>
    </row>
    <row r="338" spans="2:15" x14ac:dyDescent="0.2">
      <c r="B338" s="313">
        <v>335</v>
      </c>
      <c r="C338" s="125" t="s">
        <v>709</v>
      </c>
      <c r="D338" s="15" t="s">
        <v>710</v>
      </c>
      <c r="E338" s="16" t="s">
        <v>69</v>
      </c>
      <c r="F338" s="15" t="s">
        <v>711</v>
      </c>
      <c r="G338" s="17">
        <v>44196</v>
      </c>
      <c r="H338" s="335">
        <v>450</v>
      </c>
      <c r="I338" s="18">
        <v>99</v>
      </c>
      <c r="J338" s="17">
        <v>44196</v>
      </c>
      <c r="K338" s="17" t="s">
        <v>687</v>
      </c>
      <c r="L338" s="331" t="s">
        <v>688</v>
      </c>
      <c r="O338" s="8">
        <v>549</v>
      </c>
    </row>
    <row r="339" spans="2:15" x14ac:dyDescent="0.2">
      <c r="B339" s="13"/>
      <c r="C339" s="14"/>
      <c r="D339" s="15"/>
      <c r="E339" s="16"/>
      <c r="F339" s="15"/>
      <c r="G339" s="17"/>
      <c r="H339" s="18"/>
      <c r="I339" s="18"/>
      <c r="J339" s="17"/>
      <c r="K339" s="17"/>
      <c r="L339" s="35"/>
    </row>
    <row r="340" spans="2:15" x14ac:dyDescent="0.2">
      <c r="B340" s="13"/>
      <c r="C340" s="14"/>
      <c r="D340" s="15"/>
      <c r="E340" s="16"/>
      <c r="F340" s="15"/>
      <c r="G340" s="17"/>
      <c r="H340" s="18"/>
      <c r="I340" s="18"/>
      <c r="J340" s="17"/>
      <c r="K340" s="17"/>
      <c r="L340" s="35"/>
    </row>
    <row r="341" spans="2:15" x14ac:dyDescent="0.2">
      <c r="B341" s="13" t="s">
        <v>588</v>
      </c>
      <c r="C341" s="14" t="s">
        <v>127</v>
      </c>
      <c r="D341" s="15" t="s">
        <v>128</v>
      </c>
      <c r="E341" s="16" t="s">
        <v>69</v>
      </c>
      <c r="F341" s="15" t="s">
        <v>712</v>
      </c>
      <c r="G341" s="17">
        <v>43738</v>
      </c>
      <c r="H341" s="18">
        <v>5080.5</v>
      </c>
      <c r="I341" s="18" t="s">
        <v>368</v>
      </c>
      <c r="J341" s="17"/>
      <c r="K341" s="17"/>
      <c r="L341" s="35"/>
      <c r="M341" s="28" t="s">
        <v>699</v>
      </c>
      <c r="N341" s="8" t="s">
        <v>700</v>
      </c>
      <c r="O341" s="334">
        <v>5080.5</v>
      </c>
    </row>
    <row r="342" spans="2:15" x14ac:dyDescent="0.2">
      <c r="B342" s="13"/>
      <c r="C342" s="14"/>
      <c r="D342" s="15"/>
      <c r="E342" s="16"/>
      <c r="F342" s="15"/>
      <c r="G342" s="17"/>
      <c r="H342" s="18"/>
      <c r="I342" s="18"/>
      <c r="J342" s="17"/>
      <c r="K342" s="17"/>
      <c r="L342" s="35"/>
    </row>
    <row r="343" spans="2:15" x14ac:dyDescent="0.2">
      <c r="B343" s="13"/>
      <c r="C343" s="14"/>
      <c r="D343" s="15"/>
      <c r="E343" s="16"/>
      <c r="F343" s="15"/>
      <c r="G343" s="17"/>
      <c r="H343" s="18"/>
      <c r="I343" s="18"/>
      <c r="J343" s="17"/>
      <c r="K343" s="17"/>
      <c r="L343" s="35"/>
    </row>
    <row r="344" spans="2:15" x14ac:dyDescent="0.2">
      <c r="B344" s="13"/>
      <c r="C344" s="14"/>
      <c r="D344" s="15"/>
      <c r="E344" s="16"/>
      <c r="F344" s="15"/>
      <c r="G344" s="17"/>
      <c r="H344" s="18"/>
      <c r="I344" s="18"/>
      <c r="J344" s="17"/>
      <c r="K344" s="17"/>
      <c r="L344" s="35"/>
    </row>
    <row r="345" spans="2:15" x14ac:dyDescent="0.2">
      <c r="B345" s="13"/>
      <c r="C345" s="14"/>
      <c r="D345" s="15"/>
      <c r="E345" s="16"/>
      <c r="F345" s="15"/>
      <c r="G345" s="17"/>
      <c r="H345" s="18"/>
      <c r="I345" s="18"/>
      <c r="J345" s="17"/>
      <c r="K345" s="17"/>
      <c r="L345" s="35"/>
    </row>
    <row r="346" spans="2:15" x14ac:dyDescent="0.2">
      <c r="B346" s="13"/>
      <c r="C346" s="14"/>
      <c r="D346" s="15"/>
      <c r="E346" s="16"/>
      <c r="F346" s="15"/>
      <c r="G346" s="17"/>
      <c r="H346" s="18"/>
      <c r="I346" s="18"/>
      <c r="J346" s="17"/>
      <c r="K346" s="17"/>
      <c r="L346" s="35"/>
    </row>
    <row r="347" spans="2:15" x14ac:dyDescent="0.2">
      <c r="B347" s="13"/>
      <c r="C347" s="14"/>
      <c r="D347" s="15"/>
      <c r="E347" s="16"/>
      <c r="F347" s="15"/>
      <c r="G347" s="17"/>
      <c r="H347" s="18"/>
      <c r="I347" s="18"/>
      <c r="J347" s="17"/>
      <c r="K347" s="17"/>
      <c r="L347" s="35"/>
    </row>
    <row r="348" spans="2:15" x14ac:dyDescent="0.2">
      <c r="B348" s="13"/>
      <c r="C348" s="14"/>
      <c r="D348" s="15"/>
      <c r="E348" s="16"/>
      <c r="F348" s="15"/>
      <c r="G348" s="17"/>
      <c r="H348" s="18"/>
      <c r="I348" s="18"/>
      <c r="J348" s="17"/>
      <c r="K348" s="17"/>
      <c r="L348" s="35"/>
    </row>
    <row r="349" spans="2:15" x14ac:dyDescent="0.2">
      <c r="B349" s="13"/>
      <c r="C349" s="14"/>
      <c r="D349" s="15"/>
      <c r="E349" s="16"/>
      <c r="F349" s="15"/>
      <c r="G349" s="17"/>
      <c r="H349" s="18"/>
      <c r="I349" s="18"/>
      <c r="J349" s="17"/>
      <c r="K349" s="17"/>
      <c r="L349" s="35"/>
    </row>
    <row r="350" spans="2:15" x14ac:dyDescent="0.2">
      <c r="B350" s="13"/>
      <c r="C350" s="14"/>
      <c r="D350" s="15"/>
      <c r="E350" s="16"/>
      <c r="F350" s="15"/>
      <c r="G350" s="17"/>
      <c r="H350" s="18"/>
      <c r="I350" s="18"/>
      <c r="J350" s="17"/>
      <c r="K350" s="17"/>
      <c r="L350" s="35"/>
    </row>
    <row r="351" spans="2:15" x14ac:dyDescent="0.2">
      <c r="B351" s="13"/>
      <c r="C351" s="14"/>
      <c r="D351" s="15"/>
      <c r="E351" s="16"/>
      <c r="F351" s="15"/>
      <c r="G351" s="17"/>
      <c r="H351" s="18"/>
      <c r="I351" s="18"/>
      <c r="J351" s="17"/>
      <c r="K351" s="17"/>
      <c r="L351" s="35"/>
    </row>
    <row r="352" spans="2:15" x14ac:dyDescent="0.2">
      <c r="B352" s="13"/>
      <c r="C352" s="14"/>
      <c r="D352" s="15"/>
      <c r="E352" s="16"/>
      <c r="F352" s="15"/>
      <c r="G352" s="17"/>
      <c r="H352" s="18"/>
      <c r="I352" s="18"/>
      <c r="J352" s="17"/>
      <c r="K352" s="17"/>
      <c r="L352" s="35"/>
    </row>
    <row r="353" spans="2:12" x14ac:dyDescent="0.2">
      <c r="B353" s="13"/>
      <c r="C353" s="14"/>
      <c r="D353" s="15"/>
      <c r="E353" s="16"/>
      <c r="F353" s="15"/>
      <c r="G353" s="17"/>
      <c r="H353" s="18"/>
      <c r="I353" s="18"/>
      <c r="J353" s="17"/>
      <c r="K353" s="17"/>
      <c r="L353" s="35"/>
    </row>
    <row r="354" spans="2:12" x14ac:dyDescent="0.2">
      <c r="B354" s="13"/>
      <c r="C354" s="14"/>
      <c r="D354" s="15"/>
      <c r="E354" s="16"/>
      <c r="F354" s="15"/>
      <c r="G354" s="17"/>
      <c r="H354" s="18"/>
      <c r="I354" s="18"/>
      <c r="J354" s="17"/>
      <c r="K354" s="17"/>
      <c r="L354" s="35"/>
    </row>
    <row r="355" spans="2:12" x14ac:dyDescent="0.2">
      <c r="B355" s="13"/>
      <c r="C355" s="14"/>
      <c r="D355" s="15"/>
      <c r="E355" s="16"/>
      <c r="F355" s="15"/>
      <c r="G355" s="17"/>
      <c r="H355" s="18"/>
      <c r="I355" s="18"/>
      <c r="J355" s="17"/>
      <c r="K355" s="17"/>
      <c r="L355" s="35"/>
    </row>
    <row r="356" spans="2:12" x14ac:dyDescent="0.2">
      <c r="B356" s="13"/>
      <c r="C356" s="14"/>
      <c r="D356" s="15"/>
      <c r="E356" s="16"/>
      <c r="F356" s="15"/>
      <c r="G356" s="17"/>
      <c r="H356" s="18"/>
      <c r="I356" s="18"/>
      <c r="J356" s="17"/>
      <c r="K356" s="17"/>
      <c r="L356" s="35"/>
    </row>
    <row r="357" spans="2:12" x14ac:dyDescent="0.2">
      <c r="B357" s="13"/>
      <c r="C357" s="14"/>
      <c r="D357" s="15"/>
      <c r="E357" s="16"/>
      <c r="F357" s="15"/>
      <c r="G357" s="17"/>
      <c r="H357" s="18"/>
      <c r="I357" s="18"/>
      <c r="J357" s="17"/>
      <c r="K357" s="17"/>
      <c r="L357" s="35"/>
    </row>
    <row r="358" spans="2:12" x14ac:dyDescent="0.2">
      <c r="B358" s="13"/>
      <c r="C358" s="14"/>
      <c r="D358" s="15"/>
      <c r="E358" s="16"/>
      <c r="F358" s="15"/>
      <c r="G358" s="17"/>
      <c r="H358" s="18"/>
      <c r="I358" s="18"/>
      <c r="J358" s="17"/>
      <c r="K358" s="17"/>
      <c r="L358" s="35"/>
    </row>
    <row r="359" spans="2:12" x14ac:dyDescent="0.2">
      <c r="B359" s="13"/>
      <c r="C359" s="14"/>
      <c r="D359" s="15"/>
      <c r="E359" s="16"/>
      <c r="F359" s="15"/>
      <c r="G359" s="17"/>
      <c r="H359" s="18"/>
      <c r="I359" s="18"/>
      <c r="J359" s="17"/>
      <c r="K359" s="17"/>
      <c r="L359" s="35"/>
    </row>
    <row r="360" spans="2:12" x14ac:dyDescent="0.2">
      <c r="B360" s="13"/>
      <c r="C360" s="14"/>
      <c r="D360" s="15"/>
      <c r="E360" s="16"/>
      <c r="F360" s="15"/>
      <c r="G360" s="17"/>
      <c r="H360" s="18"/>
      <c r="I360" s="18"/>
      <c r="J360" s="17"/>
      <c r="K360" s="17"/>
      <c r="L360" s="35"/>
    </row>
    <row r="361" spans="2:12" x14ac:dyDescent="0.2">
      <c r="B361" s="13"/>
      <c r="C361" s="14"/>
      <c r="D361" s="15"/>
      <c r="E361" s="16"/>
      <c r="F361" s="15"/>
      <c r="G361" s="17"/>
      <c r="H361" s="18"/>
      <c r="I361" s="18"/>
      <c r="J361" s="17"/>
      <c r="K361" s="17"/>
      <c r="L361" s="35"/>
    </row>
    <row r="362" spans="2:12" x14ac:dyDescent="0.2">
      <c r="B362" s="13"/>
      <c r="C362" s="14"/>
      <c r="D362" s="15"/>
      <c r="E362" s="16"/>
      <c r="F362" s="15"/>
      <c r="G362" s="17"/>
      <c r="H362" s="18"/>
      <c r="I362" s="18"/>
      <c r="J362" s="17"/>
      <c r="K362" s="17"/>
      <c r="L362" s="35"/>
    </row>
    <row r="363" spans="2:12" x14ac:dyDescent="0.2">
      <c r="B363" s="13"/>
      <c r="C363" s="14"/>
      <c r="D363" s="15"/>
      <c r="E363" s="16"/>
      <c r="F363" s="15"/>
      <c r="G363" s="17"/>
      <c r="H363" s="18"/>
      <c r="I363" s="18"/>
      <c r="J363" s="17"/>
      <c r="K363" s="17"/>
      <c r="L363" s="35"/>
    </row>
    <row r="364" spans="2:12" x14ac:dyDescent="0.2">
      <c r="B364" s="13"/>
      <c r="C364" s="14"/>
      <c r="D364" s="15"/>
      <c r="E364" s="16"/>
      <c r="F364" s="15"/>
      <c r="G364" s="17"/>
      <c r="H364" s="18"/>
      <c r="I364" s="18"/>
      <c r="J364" s="17"/>
      <c r="K364" s="17"/>
      <c r="L364" s="35"/>
    </row>
    <row r="365" spans="2:12" x14ac:dyDescent="0.2">
      <c r="B365" s="13"/>
      <c r="C365" s="14"/>
      <c r="D365" s="15"/>
      <c r="E365" s="16"/>
      <c r="F365" s="15"/>
      <c r="G365" s="17"/>
      <c r="H365" s="18"/>
      <c r="I365" s="18"/>
      <c r="J365" s="17"/>
      <c r="K365" s="17"/>
      <c r="L365" s="35"/>
    </row>
    <row r="366" spans="2:12" x14ac:dyDescent="0.2">
      <c r="B366" s="13"/>
      <c r="C366" s="14"/>
      <c r="D366" s="15"/>
      <c r="E366" s="16"/>
      <c r="F366" s="15"/>
      <c r="G366" s="17"/>
      <c r="H366" s="18"/>
      <c r="I366" s="18"/>
      <c r="J366" s="17"/>
      <c r="K366" s="17"/>
      <c r="L366" s="35"/>
    </row>
    <row r="367" spans="2:12" x14ac:dyDescent="0.2">
      <c r="B367" s="13"/>
      <c r="C367" s="14"/>
      <c r="D367" s="15"/>
      <c r="E367" s="16"/>
      <c r="F367" s="15"/>
      <c r="G367" s="17"/>
      <c r="H367" s="18"/>
      <c r="I367" s="18"/>
      <c r="J367" s="17"/>
      <c r="K367" s="17"/>
      <c r="L367" s="35"/>
    </row>
    <row r="368" spans="2:12" x14ac:dyDescent="0.2">
      <c r="B368" s="13"/>
      <c r="C368" s="14"/>
      <c r="D368" s="15"/>
      <c r="E368" s="16"/>
      <c r="F368" s="15"/>
      <c r="G368" s="17"/>
      <c r="H368" s="18"/>
      <c r="I368" s="18"/>
      <c r="J368" s="17"/>
      <c r="K368" s="17"/>
      <c r="L368" s="35"/>
    </row>
    <row r="369" spans="2:12" x14ac:dyDescent="0.2">
      <c r="B369" s="13"/>
      <c r="C369" s="14"/>
      <c r="D369" s="15"/>
      <c r="E369" s="16"/>
      <c r="F369" s="15"/>
      <c r="G369" s="17"/>
      <c r="H369" s="18"/>
      <c r="I369" s="18"/>
      <c r="J369" s="17"/>
      <c r="K369" s="17"/>
      <c r="L369" s="35"/>
    </row>
    <row r="370" spans="2:12" x14ac:dyDescent="0.2">
      <c r="B370" s="13"/>
      <c r="C370" s="14"/>
      <c r="D370" s="15"/>
      <c r="E370" s="16"/>
      <c r="F370" s="15"/>
      <c r="G370" s="17"/>
      <c r="H370" s="18"/>
      <c r="I370" s="18"/>
      <c r="J370" s="17"/>
      <c r="K370" s="17"/>
      <c r="L370" s="35"/>
    </row>
    <row r="371" spans="2:12" x14ac:dyDescent="0.2">
      <c r="B371" s="13"/>
      <c r="C371" s="14"/>
      <c r="D371" s="15"/>
      <c r="E371" s="16"/>
      <c r="F371" s="15"/>
      <c r="G371" s="17"/>
      <c r="H371" s="18"/>
      <c r="I371" s="18"/>
      <c r="J371" s="17"/>
      <c r="K371" s="17"/>
      <c r="L371" s="35"/>
    </row>
    <row r="372" spans="2:12" x14ac:dyDescent="0.2">
      <c r="B372" s="13"/>
      <c r="C372" s="14"/>
      <c r="D372" s="15"/>
      <c r="E372" s="16"/>
      <c r="F372" s="15"/>
      <c r="G372" s="17"/>
      <c r="H372" s="18"/>
      <c r="I372" s="18"/>
      <c r="J372" s="17"/>
      <c r="K372" s="17"/>
      <c r="L372" s="35"/>
    </row>
    <row r="373" spans="2:12" x14ac:dyDescent="0.2">
      <c r="B373" s="13"/>
      <c r="C373" s="14"/>
      <c r="D373" s="15"/>
      <c r="E373" s="16"/>
      <c r="F373" s="15"/>
      <c r="G373" s="17"/>
      <c r="H373" s="18"/>
      <c r="I373" s="18"/>
      <c r="J373" s="17"/>
      <c r="K373" s="17"/>
      <c r="L373" s="35"/>
    </row>
    <row r="374" spans="2:12" x14ac:dyDescent="0.2">
      <c r="B374" s="13"/>
      <c r="C374" s="14"/>
      <c r="D374" s="15"/>
      <c r="E374" s="16"/>
      <c r="F374" s="15"/>
      <c r="G374" s="17"/>
      <c r="H374" s="18"/>
      <c r="I374" s="18"/>
      <c r="J374" s="17"/>
      <c r="K374" s="17"/>
      <c r="L374" s="35"/>
    </row>
    <row r="375" spans="2:12" x14ac:dyDescent="0.2">
      <c r="B375" s="13"/>
      <c r="C375" s="14"/>
      <c r="D375" s="15"/>
      <c r="E375" s="16"/>
      <c r="F375" s="15"/>
      <c r="G375" s="17"/>
      <c r="H375" s="18"/>
      <c r="I375" s="18"/>
      <c r="J375" s="17"/>
      <c r="K375" s="17"/>
      <c r="L375" s="35"/>
    </row>
    <row r="376" spans="2:12" x14ac:dyDescent="0.2">
      <c r="B376" s="13"/>
      <c r="C376" s="14"/>
      <c r="D376" s="15"/>
      <c r="E376" s="16"/>
      <c r="F376" s="15"/>
      <c r="G376" s="17"/>
      <c r="H376" s="18"/>
      <c r="I376" s="18"/>
      <c r="J376" s="17"/>
      <c r="K376" s="17"/>
      <c r="L376" s="35"/>
    </row>
    <row r="377" spans="2:12" x14ac:dyDescent="0.2">
      <c r="B377" s="13"/>
      <c r="C377" s="14"/>
      <c r="D377" s="15"/>
      <c r="E377" s="16"/>
      <c r="F377" s="15"/>
      <c r="G377" s="17"/>
      <c r="H377" s="18"/>
      <c r="I377" s="18"/>
      <c r="J377" s="17"/>
      <c r="K377" s="17"/>
      <c r="L377" s="35"/>
    </row>
    <row r="378" spans="2:12" x14ac:dyDescent="0.2">
      <c r="B378" s="13"/>
      <c r="C378" s="14"/>
      <c r="D378" s="15"/>
      <c r="E378" s="16"/>
      <c r="F378" s="15"/>
      <c r="G378" s="17"/>
      <c r="H378" s="18"/>
      <c r="I378" s="18"/>
      <c r="J378" s="17"/>
      <c r="K378" s="17"/>
      <c r="L378" s="35"/>
    </row>
    <row r="379" spans="2:12" x14ac:dyDescent="0.2">
      <c r="B379" s="13"/>
      <c r="C379" s="14"/>
      <c r="D379" s="15"/>
      <c r="E379" s="16"/>
      <c r="F379" s="15"/>
      <c r="G379" s="17"/>
      <c r="H379" s="18"/>
      <c r="I379" s="18"/>
      <c r="J379" s="17"/>
      <c r="K379" s="17"/>
      <c r="L379" s="35"/>
    </row>
    <row r="380" spans="2:12" x14ac:dyDescent="0.2">
      <c r="B380" s="13"/>
      <c r="C380" s="14"/>
      <c r="D380" s="15"/>
      <c r="E380" s="16"/>
      <c r="F380" s="15"/>
      <c r="G380" s="17"/>
      <c r="H380" s="18"/>
      <c r="I380" s="18"/>
      <c r="J380" s="17"/>
      <c r="K380" s="17"/>
      <c r="L380" s="35"/>
    </row>
    <row r="381" spans="2:12" x14ac:dyDescent="0.2">
      <c r="B381" s="13"/>
      <c r="C381" s="14"/>
      <c r="D381" s="15"/>
      <c r="E381" s="16"/>
      <c r="F381" s="15"/>
      <c r="G381" s="17"/>
      <c r="H381" s="18"/>
      <c r="I381" s="18"/>
      <c r="J381" s="17"/>
      <c r="K381" s="17"/>
      <c r="L381" s="35"/>
    </row>
    <row r="382" spans="2:12" x14ac:dyDescent="0.2">
      <c r="B382" s="13"/>
      <c r="C382" s="14"/>
      <c r="D382" s="15"/>
      <c r="E382" s="16"/>
      <c r="F382" s="15"/>
      <c r="G382" s="17"/>
      <c r="H382" s="18"/>
      <c r="I382" s="18"/>
      <c r="J382" s="17"/>
      <c r="K382" s="17"/>
      <c r="L382" s="35"/>
    </row>
    <row r="383" spans="2:12" x14ac:dyDescent="0.2">
      <c r="B383" s="13"/>
      <c r="C383" s="14"/>
      <c r="D383" s="15"/>
      <c r="E383" s="16"/>
      <c r="F383" s="15"/>
      <c r="G383" s="17"/>
      <c r="H383" s="18"/>
      <c r="I383" s="18"/>
      <c r="J383" s="17"/>
      <c r="K383" s="17"/>
      <c r="L383" s="35"/>
    </row>
    <row r="384" spans="2:12" x14ac:dyDescent="0.2">
      <c r="B384" s="13"/>
      <c r="C384" s="14"/>
      <c r="D384" s="15"/>
      <c r="E384" s="16"/>
      <c r="F384" s="15"/>
      <c r="G384" s="17"/>
      <c r="H384" s="18"/>
      <c r="I384" s="18"/>
      <c r="J384" s="17"/>
      <c r="K384" s="17"/>
      <c r="L384" s="35"/>
    </row>
    <row r="385" spans="2:12" x14ac:dyDescent="0.2">
      <c r="B385" s="13"/>
      <c r="C385" s="14"/>
      <c r="D385" s="15"/>
      <c r="E385" s="16"/>
      <c r="F385" s="15"/>
      <c r="G385" s="17"/>
      <c r="H385" s="18"/>
      <c r="I385" s="18"/>
      <c r="J385" s="17"/>
      <c r="K385" s="17"/>
      <c r="L385" s="35"/>
    </row>
    <row r="386" spans="2:12" x14ac:dyDescent="0.2">
      <c r="B386" s="13"/>
      <c r="C386" s="14"/>
      <c r="D386" s="15"/>
      <c r="E386" s="16"/>
      <c r="F386" s="15"/>
      <c r="G386" s="17"/>
      <c r="H386" s="18"/>
      <c r="I386" s="18"/>
      <c r="J386" s="17"/>
      <c r="K386" s="17"/>
      <c r="L386" s="35"/>
    </row>
    <row r="387" spans="2:12" x14ac:dyDescent="0.2">
      <c r="B387" s="13"/>
      <c r="C387" s="14"/>
      <c r="D387" s="15"/>
      <c r="E387" s="16"/>
      <c r="F387" s="15"/>
      <c r="G387" s="17"/>
      <c r="H387" s="18"/>
      <c r="I387" s="18"/>
      <c r="J387" s="17"/>
      <c r="K387" s="17"/>
      <c r="L387" s="35"/>
    </row>
    <row r="388" spans="2:12" x14ac:dyDescent="0.2">
      <c r="B388" s="13"/>
      <c r="C388" s="14"/>
      <c r="D388" s="15"/>
      <c r="E388" s="16"/>
      <c r="F388" s="15"/>
      <c r="G388" s="17"/>
      <c r="H388" s="18"/>
      <c r="I388" s="18"/>
      <c r="J388" s="17"/>
      <c r="K388" s="17"/>
      <c r="L388" s="35"/>
    </row>
    <row r="389" spans="2:12" x14ac:dyDescent="0.2">
      <c r="B389" s="13"/>
      <c r="C389" s="14"/>
      <c r="D389" s="15"/>
      <c r="E389" s="16"/>
      <c r="F389" s="15"/>
      <c r="G389" s="17"/>
      <c r="H389" s="18"/>
      <c r="I389" s="18"/>
      <c r="J389" s="17"/>
      <c r="K389" s="17"/>
      <c r="L389" s="35"/>
    </row>
    <row r="390" spans="2:12" x14ac:dyDescent="0.2">
      <c r="B390" s="13"/>
      <c r="C390" s="14"/>
      <c r="D390" s="15"/>
      <c r="E390" s="16"/>
      <c r="F390" s="15"/>
      <c r="G390" s="17"/>
      <c r="H390" s="18"/>
      <c r="I390" s="18"/>
      <c r="J390" s="17"/>
      <c r="K390" s="17"/>
      <c r="L390" s="35"/>
    </row>
    <row r="391" spans="2:12" x14ac:dyDescent="0.2">
      <c r="B391" s="13"/>
      <c r="C391" s="14"/>
      <c r="D391" s="15"/>
      <c r="E391" s="16"/>
      <c r="F391" s="15"/>
      <c r="G391" s="17"/>
      <c r="H391" s="18"/>
      <c r="I391" s="18"/>
      <c r="J391" s="17"/>
      <c r="K391" s="17"/>
      <c r="L391" s="35"/>
    </row>
    <row r="392" spans="2:12" x14ac:dyDescent="0.2">
      <c r="B392" s="13"/>
      <c r="C392" s="14"/>
      <c r="D392" s="15"/>
      <c r="E392" s="16"/>
      <c r="F392" s="15"/>
      <c r="G392" s="16"/>
      <c r="H392" s="18"/>
      <c r="I392" s="18"/>
      <c r="J392" s="16"/>
      <c r="K392" s="16"/>
      <c r="L392" s="34"/>
    </row>
    <row r="393" spans="2:12" x14ac:dyDescent="0.2">
      <c r="B393" s="13"/>
      <c r="C393" s="293"/>
      <c r="D393" s="294"/>
      <c r="E393" s="172"/>
      <c r="F393" s="294"/>
      <c r="G393" s="172"/>
      <c r="H393" s="295"/>
      <c r="I393" s="18"/>
      <c r="J393" s="16"/>
      <c r="K393" s="16"/>
      <c r="L393" s="296"/>
    </row>
    <row r="394" spans="2:12" x14ac:dyDescent="0.2">
      <c r="B394" s="13"/>
      <c r="C394" s="293"/>
      <c r="D394" s="294"/>
      <c r="E394" s="172"/>
      <c r="F394" s="294"/>
      <c r="G394" s="172"/>
      <c r="H394" s="295"/>
      <c r="I394" s="18"/>
      <c r="J394" s="16"/>
      <c r="K394" s="16"/>
      <c r="L394" s="296"/>
    </row>
    <row r="395" spans="2:12" x14ac:dyDescent="0.2">
      <c r="B395" s="13"/>
      <c r="C395" s="14"/>
      <c r="D395" s="15"/>
      <c r="E395" s="16"/>
      <c r="F395" s="15"/>
      <c r="G395" s="16"/>
      <c r="H395" s="18"/>
      <c r="I395" s="18"/>
      <c r="J395" s="16"/>
      <c r="K395" s="16"/>
      <c r="L395" s="34"/>
    </row>
  </sheetData>
  <autoFilter ref="B1:L392">
    <sortState ref="B325:L375">
      <sortCondition descending="1" ref="C1:C410"/>
    </sortState>
  </autoFilter>
  <pageMargins left="0.70866141732283472" right="0.70866141732283472" top="0.74803149606299213" bottom="0.74803149606299213" header="0.31496062992125984" footer="0.31496062992125984"/>
  <pageSetup paperSize="8" scale="56" fitToHeight="0" orientation="portrait" copies="3" r:id="rId1"/>
  <ignoredErrors>
    <ignoredError sqref="D2:D18 F5:F19 D19:D28 F25 D29:D32 F30:F32 D33:D43 F33:F35 F38:F39 F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Solci</dc:creator>
  <cp:lastModifiedBy>Paolo Rubini</cp:lastModifiedBy>
  <cp:lastPrinted>2020-12-16T09:39:02Z</cp:lastPrinted>
  <dcterms:created xsi:type="dcterms:W3CDTF">2020-01-07T10:24:25Z</dcterms:created>
  <dcterms:modified xsi:type="dcterms:W3CDTF">2022-01-24T10:40:42Z</dcterms:modified>
</cp:coreProperties>
</file>