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822"/>
  <workbookPr defaultThemeVersion="124226"/>
  <mc:AlternateContent xmlns:mc="http://schemas.openxmlformats.org/markup-compatibility/2006">
    <mc:Choice Requires="x15">
      <x15ac:absPath xmlns:x15ac="http://schemas.microsoft.com/office/spreadsheetml/2010/11/ac" url="\\10.34.20.95\acp\01_Gestione attuale\SITO\"/>
    </mc:Choice>
  </mc:AlternateContent>
  <xr:revisionPtr revIDLastSave="0" documentId="13_ncr:1_{9B906DEF-D9CA-4C2F-9E43-6B907CB0AF5E}" xr6:coauthVersionLast="47" xr6:coauthVersionMax="47" xr10:uidLastSave="{00000000-0000-0000-0000-000000000000}"/>
  <bookViews>
    <workbookView xWindow="30870" yWindow="1650" windowWidth="21600" windowHeight="11175" xr2:uid="{00000000-000D-0000-FFFF-FFFF00000000}"/>
  </bookViews>
  <sheets>
    <sheet name="2025" sheetId="9" r:id="rId1"/>
    <sheet name="2024" sheetId="8" r:id="rId2"/>
    <sheet name="2023" sheetId="4" r:id="rId3"/>
    <sheet name="2022" sheetId="5" r:id="rId4"/>
    <sheet name="2021" sheetId="6" r:id="rId5"/>
    <sheet name="2020" sheetId="7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3" i="9" l="1"/>
  <c r="D14" i="9"/>
  <c r="C14" i="9"/>
  <c r="H14" i="9" s="1"/>
  <c r="D13" i="9"/>
  <c r="C13" i="9"/>
  <c r="H13" i="9" s="1"/>
  <c r="D12" i="9"/>
  <c r="H12" i="9" s="1"/>
  <c r="C12" i="9"/>
  <c r="F15" i="9"/>
  <c r="E15" i="9"/>
  <c r="C15" i="9"/>
  <c r="C8" i="9"/>
  <c r="H7" i="9"/>
  <c r="H6" i="9"/>
  <c r="H5" i="9"/>
  <c r="H4" i="9"/>
  <c r="F8" i="9"/>
  <c r="F3" i="8"/>
  <c r="E3" i="8"/>
  <c r="H10" i="8"/>
  <c r="H9" i="8"/>
  <c r="H8" i="8"/>
  <c r="H7" i="8"/>
  <c r="F18" i="8"/>
  <c r="E18" i="8"/>
  <c r="D18" i="8"/>
  <c r="H17" i="8"/>
  <c r="H16" i="8"/>
  <c r="H15" i="8"/>
  <c r="F11" i="8"/>
  <c r="E11" i="8"/>
  <c r="C11" i="8"/>
  <c r="H6" i="8"/>
  <c r="H5" i="8"/>
  <c r="H4" i="8"/>
  <c r="H3" i="8"/>
  <c r="C3" i="7"/>
  <c r="H3" i="7" s="1"/>
  <c r="C4" i="7"/>
  <c r="H4" i="7" s="1"/>
  <c r="C5" i="7"/>
  <c r="H5" i="7"/>
  <c r="H6" i="7"/>
  <c r="H7" i="7"/>
  <c r="H8" i="7"/>
  <c r="H9" i="7"/>
  <c r="E10" i="7"/>
  <c r="F10" i="7"/>
  <c r="D16" i="7"/>
  <c r="D17" i="7"/>
  <c r="F17" i="7"/>
  <c r="C18" i="7"/>
  <c r="D18" i="7"/>
  <c r="C19" i="7"/>
  <c r="E19" i="7"/>
  <c r="F19" i="7"/>
  <c r="D15" i="9" l="1"/>
  <c r="H15" i="9"/>
  <c r="E8" i="9"/>
  <c r="H8" i="9" s="1"/>
  <c r="H11" i="8"/>
  <c r="H18" i="8"/>
  <c r="C18" i="8"/>
  <c r="D19" i="7"/>
  <c r="C10" i="7"/>
  <c r="H10" i="7" s="1"/>
  <c r="H18" i="7"/>
  <c r="H17" i="7"/>
  <c r="H16" i="7"/>
  <c r="H19" i="7" s="1"/>
  <c r="C3" i="6"/>
  <c r="H3" i="6" s="1"/>
  <c r="C4" i="6"/>
  <c r="H4" i="6"/>
  <c r="C5" i="6"/>
  <c r="H5" i="6"/>
  <c r="H6" i="6"/>
  <c r="H7" i="6"/>
  <c r="E8" i="6"/>
  <c r="F8" i="6"/>
  <c r="D12" i="6"/>
  <c r="H12" i="6" s="1"/>
  <c r="D13" i="6"/>
  <c r="H13" i="6" s="1"/>
  <c r="F13" i="6"/>
  <c r="F15" i="6" s="1"/>
  <c r="C14" i="6"/>
  <c r="H14" i="6" s="1"/>
  <c r="D14" i="6"/>
  <c r="E15" i="6"/>
  <c r="C8" i="6" l="1"/>
  <c r="H8" i="6" s="1"/>
  <c r="H15" i="6"/>
  <c r="D15" i="6"/>
  <c r="C15" i="6"/>
  <c r="C3" i="5"/>
  <c r="H3" i="5"/>
  <c r="C4" i="5"/>
  <c r="H4" i="5"/>
  <c r="C5" i="5"/>
  <c r="H5" i="5"/>
  <c r="H6" i="5"/>
  <c r="H7" i="5"/>
  <c r="E8" i="5"/>
  <c r="F8" i="5"/>
  <c r="D12" i="5"/>
  <c r="D13" i="5"/>
  <c r="H13" i="5" s="1"/>
  <c r="C14" i="5"/>
  <c r="D14" i="5"/>
  <c r="E15" i="5"/>
  <c r="F15" i="5"/>
  <c r="H14" i="5" l="1"/>
  <c r="C8" i="5"/>
  <c r="H8" i="5" s="1"/>
  <c r="D15" i="5"/>
  <c r="H12" i="5"/>
  <c r="H15" i="5" s="1"/>
  <c r="C15" i="5"/>
  <c r="F16" i="4"/>
  <c r="D16" i="4"/>
  <c r="C14" i="4"/>
  <c r="C16" i="4" s="1"/>
  <c r="H13" i="4"/>
  <c r="H15" i="4"/>
  <c r="H14" i="4" l="1"/>
  <c r="F8" i="4"/>
  <c r="E8" i="4" l="1"/>
  <c r="E16" i="4"/>
  <c r="H6" i="4" l="1"/>
  <c r="H7" i="4"/>
  <c r="H5" i="4"/>
  <c r="H4" i="4"/>
  <c r="H3" i="4"/>
  <c r="H12" i="4" l="1"/>
  <c r="H16" i="4" s="1"/>
  <c r="C8" i="4"/>
  <c r="H8" i="4" s="1"/>
</calcChain>
</file>

<file path=xl/sharedStrings.xml><?xml version="1.0" encoding="utf-8"?>
<sst xmlns="http://schemas.openxmlformats.org/spreadsheetml/2006/main" count="114" uniqueCount="39">
  <si>
    <t>Compenso
fisso</t>
  </si>
  <si>
    <t>Compenso
verifiche trim.</t>
  </si>
  <si>
    <t>TOTALE
COMPENSI E RIMBORSI</t>
  </si>
  <si>
    <t xml:space="preserve">Rimborsi
</t>
  </si>
  <si>
    <t>OTTELLI Massimo</t>
  </si>
  <si>
    <t>VEZZINI Carlo</t>
  </si>
  <si>
    <t>LIMONGELLI Andrea</t>
  </si>
  <si>
    <t>ALLODI Simone</t>
  </si>
  <si>
    <t>VALERI Ilaria</t>
  </si>
  <si>
    <t>SERENA Patrizia</t>
  </si>
  <si>
    <t>TIRLONI Annalisa</t>
  </si>
  <si>
    <t>Indennità chilometrica</t>
  </si>
  <si>
    <t>FOGLIATA Carlo**</t>
  </si>
  <si>
    <t>GRITTI Severino*</t>
  </si>
  <si>
    <t>* in carica dal 01/07/2023</t>
  </si>
  <si>
    <t>** in carica fino al 30/06/2023</t>
  </si>
  <si>
    <t xml:space="preserve">Compenso
bilancio </t>
  </si>
  <si>
    <t>FOGLIATA Carlo</t>
  </si>
  <si>
    <t>Compenso
bilancio 2021</t>
  </si>
  <si>
    <t>Compenso
bilancio 2020</t>
  </si>
  <si>
    <t>Compenso
bilancio 2019</t>
  </si>
  <si>
    <t>** in carica dal 16/06/2020</t>
  </si>
  <si>
    <t>* in carica fino al 16/06/2020</t>
  </si>
  <si>
    <t>**TIRLONI Annalisa</t>
  </si>
  <si>
    <t>**SERENA Patrizia</t>
  </si>
  <si>
    <t>*MAZZEO Donatella</t>
  </si>
  <si>
    <t>*CASSANO Raffaella</t>
  </si>
  <si>
    <t>LIMONGELLI Andrea **</t>
  </si>
  <si>
    <t>SERENA Patrizia **</t>
  </si>
  <si>
    <t>TIRLONI Annalisa **</t>
  </si>
  <si>
    <t>GRITTI Severino</t>
  </si>
  <si>
    <t>* in carica dal 06/09/2024</t>
  </si>
  <si>
    <t>** in carica fino al 05/09/2024</t>
  </si>
  <si>
    <t>PESARO Mara *</t>
  </si>
  <si>
    <t>PICCHI Nicla *</t>
  </si>
  <si>
    <t>PIERANTONI Paolo *</t>
  </si>
  <si>
    <t xml:space="preserve">PESARO Mara </t>
  </si>
  <si>
    <t xml:space="preserve">PICCHI Nicla </t>
  </si>
  <si>
    <t xml:space="preserve">PIERANTONI Paolo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</si>
</sst>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#,##0.00_ ;\-#,##0.00\ "/>
  </numFmts>
  <fonts count="7" x14ac:knownFonts="1">
    <font>
      <sz val="10"/>
      <name val="Times New Roman"/>
    </font>
    <font>
      <sz val="10"/>
      <name val="Times New Roman"/>
      <family val="1"/>
    </font>
    <font>
      <b/>
      <sz val="10"/>
      <name val="Times New Roman"/>
      <family val="1"/>
    </font>
    <font>
      <sz val="10"/>
      <name val="Times New Roman"/>
      <family val="1"/>
    </font>
    <font>
      <sz val="10"/>
      <color indexed="10"/>
      <name val="Times New Roman"/>
      <family val="1"/>
    </font>
    <font>
      <b/>
      <sz val="10"/>
      <name val="Times New Roman"/>
      <family val="1"/>
    </font>
    <font>
      <sz val="10"/>
      <name val="Times New Roman"/>
      <family val="1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68">
    <xf numFmtId="0" fontId="0" fillId="0" borderId="0" xfId="0"/>
    <xf numFmtId="0" fontId="0" fillId="0" borderId="0" xfId="0" applyAlignment="1">
      <alignment vertical="center"/>
    </xf>
    <xf numFmtId="0" fontId="2" fillId="0" borderId="0" xfId="0" applyFont="1" applyAlignment="1">
      <alignment horizontal="center" vertical="center"/>
    </xf>
    <xf numFmtId="43" fontId="1" fillId="0" borderId="0" xfId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43" fontId="2" fillId="0" borderId="0" xfId="1" applyFont="1" applyAlignment="1">
      <alignment horizontal="center" vertical="center"/>
    </xf>
    <xf numFmtId="0" fontId="3" fillId="0" borderId="0" xfId="0" applyFont="1" applyAlignment="1">
      <alignment vertical="center"/>
    </xf>
    <xf numFmtId="43" fontId="4" fillId="0" borderId="0" xfId="1" applyFont="1" applyAlignment="1">
      <alignment horizontal="center" vertical="center"/>
    </xf>
    <xf numFmtId="43" fontId="4" fillId="0" borderId="0" xfId="1" applyFont="1" applyFill="1" applyAlignment="1">
      <alignment horizontal="center" vertical="center"/>
    </xf>
    <xf numFmtId="43" fontId="1" fillId="0" borderId="0" xfId="1" applyFont="1" applyAlignment="1">
      <alignment horizontal="center" vertical="center"/>
    </xf>
    <xf numFmtId="43" fontId="6" fillId="0" borderId="0" xfId="1" applyFont="1" applyAlignment="1">
      <alignment horizontal="center" vertical="center"/>
    </xf>
    <xf numFmtId="0" fontId="1" fillId="0" borderId="0" xfId="0" applyFont="1" applyAlignment="1">
      <alignment vertical="center"/>
    </xf>
    <xf numFmtId="0" fontId="5" fillId="0" borderId="1" xfId="0" applyFont="1" applyBorder="1" applyAlignment="1">
      <alignment horizontal="center" vertical="center"/>
    </xf>
    <xf numFmtId="0" fontId="6" fillId="0" borderId="0" xfId="0" applyFont="1" applyAlignment="1">
      <alignment vertical="center"/>
    </xf>
    <xf numFmtId="0" fontId="3" fillId="0" borderId="2" xfId="0" applyFont="1" applyBorder="1" applyAlignment="1">
      <alignment vertical="center"/>
    </xf>
    <xf numFmtId="0" fontId="5" fillId="0" borderId="3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vertical="center"/>
    </xf>
    <xf numFmtId="164" fontId="2" fillId="0" borderId="2" xfId="1" applyNumberFormat="1" applyFont="1" applyFill="1" applyBorder="1" applyAlignment="1">
      <alignment horizontal="center" vertical="center"/>
    </xf>
    <xf numFmtId="164" fontId="6" fillId="0" borderId="2" xfId="1" applyNumberFormat="1" applyFont="1" applyFill="1" applyBorder="1" applyAlignment="1">
      <alignment horizontal="center" vertical="center"/>
    </xf>
    <xf numFmtId="164" fontId="1" fillId="0" borderId="2" xfId="1" applyNumberFormat="1" applyFont="1" applyFill="1" applyBorder="1" applyAlignment="1">
      <alignment horizontal="center" vertical="center"/>
    </xf>
    <xf numFmtId="164" fontId="0" fillId="0" borderId="0" xfId="0" applyNumberFormat="1" applyAlignment="1">
      <alignment vertical="center"/>
    </xf>
    <xf numFmtId="164" fontId="2" fillId="0" borderId="0" xfId="1" applyNumberFormat="1" applyFont="1" applyFill="1" applyBorder="1" applyAlignment="1">
      <alignment horizontal="center" vertical="center"/>
    </xf>
    <xf numFmtId="0" fontId="3" fillId="0" borderId="5" xfId="0" applyFont="1" applyBorder="1" applyAlignment="1">
      <alignment vertical="center"/>
    </xf>
    <xf numFmtId="164" fontId="5" fillId="0" borderId="0" xfId="1" applyNumberFormat="1" applyFont="1" applyFill="1" applyBorder="1" applyAlignment="1">
      <alignment horizontal="center" vertical="center"/>
    </xf>
    <xf numFmtId="0" fontId="6" fillId="0" borderId="6" xfId="0" applyFont="1" applyBorder="1" applyAlignment="1">
      <alignment vertical="center"/>
    </xf>
    <xf numFmtId="164" fontId="5" fillId="0" borderId="6" xfId="1" applyNumberFormat="1" applyFont="1" applyFill="1" applyBorder="1" applyAlignment="1">
      <alignment horizontal="center" vertical="center"/>
    </xf>
    <xf numFmtId="164" fontId="2" fillId="0" borderId="5" xfId="1" applyNumberFormat="1" applyFont="1" applyFill="1" applyBorder="1" applyAlignment="1">
      <alignment horizontal="center" vertical="center"/>
    </xf>
    <xf numFmtId="164" fontId="2" fillId="0" borderId="6" xfId="1" applyNumberFormat="1" applyFont="1" applyFill="1" applyBorder="1" applyAlignment="1">
      <alignment horizontal="center" vertical="center"/>
    </xf>
    <xf numFmtId="164" fontId="3" fillId="0" borderId="2" xfId="1" applyNumberFormat="1" applyFont="1" applyFill="1" applyBorder="1" applyAlignment="1">
      <alignment horizontal="center" vertical="center"/>
    </xf>
    <xf numFmtId="164" fontId="3" fillId="0" borderId="5" xfId="1" applyNumberFormat="1" applyFont="1" applyFill="1" applyBorder="1" applyAlignment="1">
      <alignment horizontal="center" vertical="center"/>
    </xf>
    <xf numFmtId="164" fontId="1" fillId="0" borderId="2" xfId="1" applyNumberFormat="1" applyFill="1" applyBorder="1" applyAlignment="1">
      <alignment horizontal="center" vertical="center"/>
    </xf>
    <xf numFmtId="164" fontId="1" fillId="0" borderId="5" xfId="1" applyNumberFormat="1" applyFill="1" applyBorder="1" applyAlignment="1">
      <alignment horizontal="center" vertical="center"/>
    </xf>
    <xf numFmtId="164" fontId="6" fillId="0" borderId="5" xfId="1" applyNumberFormat="1" applyFont="1" applyFill="1" applyBorder="1" applyAlignment="1">
      <alignment horizontal="center" vertical="center"/>
    </xf>
    <xf numFmtId="164" fontId="1" fillId="0" borderId="5" xfId="1" applyNumberFormat="1" applyFont="1" applyFill="1" applyBorder="1" applyAlignment="1">
      <alignment horizontal="center" vertical="center"/>
    </xf>
    <xf numFmtId="43" fontId="4" fillId="0" borderId="0" xfId="1" applyFont="1" applyFill="1" applyBorder="1" applyAlignment="1">
      <alignment horizontal="center" vertical="center"/>
    </xf>
    <xf numFmtId="0" fontId="1" fillId="0" borderId="0" xfId="2" applyAlignment="1">
      <alignment vertical="center"/>
    </xf>
    <xf numFmtId="164" fontId="2" fillId="0" borderId="7" xfId="1" applyNumberFormat="1" applyFont="1" applyFill="1" applyBorder="1" applyAlignment="1">
      <alignment horizontal="center" vertical="center"/>
    </xf>
    <xf numFmtId="0" fontId="1" fillId="0" borderId="7" xfId="2" applyBorder="1" applyAlignment="1">
      <alignment vertical="center"/>
    </xf>
    <xf numFmtId="164" fontId="2" fillId="0" borderId="8" xfId="1" applyNumberFormat="1" applyFont="1" applyFill="1" applyBorder="1" applyAlignment="1">
      <alignment horizontal="center" vertical="center"/>
    </xf>
    <xf numFmtId="164" fontId="1" fillId="0" borderId="8" xfId="1" applyNumberFormat="1" applyFont="1" applyFill="1" applyBorder="1" applyAlignment="1">
      <alignment horizontal="center" vertical="center"/>
    </xf>
    <xf numFmtId="0" fontId="1" fillId="0" borderId="8" xfId="2" applyBorder="1" applyAlignment="1">
      <alignment vertical="center"/>
    </xf>
    <xf numFmtId="0" fontId="1" fillId="0" borderId="2" xfId="2" applyBorder="1" applyAlignment="1">
      <alignment vertical="center"/>
    </xf>
    <xf numFmtId="0" fontId="2" fillId="0" borderId="0" xfId="2" applyFont="1" applyAlignment="1">
      <alignment horizontal="center" vertical="center"/>
    </xf>
    <xf numFmtId="0" fontId="2" fillId="0" borderId="1" xfId="2" applyFont="1" applyBorder="1" applyAlignment="1">
      <alignment horizontal="center" vertical="center" wrapText="1"/>
    </xf>
    <xf numFmtId="0" fontId="2" fillId="0" borderId="1" xfId="2" applyFont="1" applyBorder="1" applyAlignment="1">
      <alignment horizontal="center" vertical="center"/>
    </xf>
    <xf numFmtId="0" fontId="1" fillId="0" borderId="6" xfId="2" applyBorder="1" applyAlignment="1">
      <alignment vertical="center"/>
    </xf>
    <xf numFmtId="0" fontId="1" fillId="0" borderId="5" xfId="2" applyBorder="1" applyAlignment="1">
      <alignment vertical="center"/>
    </xf>
    <xf numFmtId="164" fontId="1" fillId="0" borderId="0" xfId="2" applyNumberFormat="1" applyAlignment="1">
      <alignment vertical="center"/>
    </xf>
    <xf numFmtId="164" fontId="1" fillId="0" borderId="4" xfId="1" applyNumberFormat="1" applyFill="1" applyBorder="1" applyAlignment="1">
      <alignment horizontal="center" vertical="center"/>
    </xf>
    <xf numFmtId="164" fontId="1" fillId="0" borderId="4" xfId="1" applyNumberFormat="1" applyFont="1" applyBorder="1" applyAlignment="1">
      <alignment horizontal="center" vertical="center"/>
    </xf>
    <xf numFmtId="0" fontId="1" fillId="0" borderId="4" xfId="2" applyBorder="1" applyAlignment="1">
      <alignment vertical="center"/>
    </xf>
    <xf numFmtId="0" fontId="2" fillId="0" borderId="3" xfId="2" applyFont="1" applyBorder="1" applyAlignment="1">
      <alignment horizontal="center" vertical="center" wrapText="1"/>
    </xf>
    <xf numFmtId="0" fontId="2" fillId="0" borderId="3" xfId="2" applyFont="1" applyBorder="1" applyAlignment="1">
      <alignment horizontal="center" vertical="center"/>
    </xf>
    <xf numFmtId="164" fontId="3" fillId="0" borderId="4" xfId="1" applyNumberFormat="1" applyFont="1" applyFill="1" applyBorder="1" applyAlignment="1">
      <alignment horizontal="center" vertical="center"/>
    </xf>
    <xf numFmtId="0" fontId="1" fillId="0" borderId="5" xfId="0" applyFont="1" applyBorder="1" applyAlignment="1">
      <alignment vertical="center"/>
    </xf>
    <xf numFmtId="0" fontId="1" fillId="0" borderId="2" xfId="0" applyFont="1" applyBorder="1" applyAlignment="1">
      <alignment vertical="center"/>
    </xf>
    <xf numFmtId="164" fontId="1" fillId="0" borderId="4" xfId="1" applyNumberFormat="1" applyFont="1" applyFill="1" applyBorder="1" applyAlignment="1">
      <alignment horizontal="center" vertical="center"/>
    </xf>
    <xf numFmtId="164" fontId="3" fillId="0" borderId="2" xfId="1" applyNumberFormat="1" applyFont="1" applyFill="1" applyBorder="1" applyAlignment="1">
      <alignment horizontal="center" vertical="center"/>
    </xf>
    <xf numFmtId="164" fontId="3" fillId="0" borderId="5" xfId="1" applyNumberFormat="1" applyFont="1" applyFill="1" applyBorder="1" applyAlignment="1">
      <alignment horizontal="center" vertical="center"/>
    </xf>
    <xf numFmtId="164" fontId="5" fillId="0" borderId="6" xfId="1" applyNumberFormat="1" applyFont="1" applyFill="1" applyBorder="1" applyAlignment="1">
      <alignment horizontal="center" vertical="center"/>
    </xf>
    <xf numFmtId="0" fontId="5" fillId="0" borderId="3" xfId="0" applyFont="1" applyBorder="1" applyAlignment="1">
      <alignment horizontal="center" vertical="center" wrapText="1"/>
    </xf>
    <xf numFmtId="164" fontId="3" fillId="0" borderId="4" xfId="1" applyNumberFormat="1" applyFont="1" applyFill="1" applyBorder="1" applyAlignment="1">
      <alignment horizontal="center" vertical="center"/>
    </xf>
    <xf numFmtId="164" fontId="2" fillId="0" borderId="6" xfId="1" applyNumberFormat="1" applyFont="1" applyFill="1" applyBorder="1" applyAlignment="1">
      <alignment horizontal="center" vertical="center"/>
    </xf>
    <xf numFmtId="0" fontId="2" fillId="0" borderId="3" xfId="2" applyFont="1" applyBorder="1" applyAlignment="1">
      <alignment horizontal="center" vertical="center" wrapText="1"/>
    </xf>
    <xf numFmtId="164" fontId="1" fillId="0" borderId="4" xfId="1" applyNumberFormat="1" applyFont="1" applyBorder="1" applyAlignment="1">
      <alignment horizontal="center" vertical="center"/>
    </xf>
    <xf numFmtId="164" fontId="1" fillId="0" borderId="2" xfId="1" applyNumberFormat="1" applyFont="1" applyFill="1" applyBorder="1" applyAlignment="1">
      <alignment horizontal="center" vertical="center"/>
    </xf>
    <xf numFmtId="164" fontId="1" fillId="0" borderId="5" xfId="1" applyNumberFormat="1" applyFont="1" applyFill="1" applyBorder="1" applyAlignment="1">
      <alignment horizontal="center" vertical="center"/>
    </xf>
  </cellXfs>
  <cellStyles count="3">
    <cellStyle name="Migliaia" xfId="1" builtinId="3"/>
    <cellStyle name="Normale" xfId="0" builtinId="0"/>
    <cellStyle name="Normale 2" xfId="2" xr:uid="{00000000-0005-0000-0000-000002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5291E3-108E-4C5B-AD9D-1BCA7D3CC807}">
  <dimension ref="B1:K18"/>
  <sheetViews>
    <sheetView tabSelected="1" workbookViewId="0">
      <selection activeCell="H4" sqref="H4"/>
    </sheetView>
  </sheetViews>
  <sheetFormatPr defaultRowHeight="12.75" x14ac:dyDescent="0.2"/>
  <cols>
    <col min="1" max="1" width="1.83203125" style="1" customWidth="1"/>
    <col min="2" max="2" width="24" style="13" customWidth="1"/>
    <col min="3" max="6" width="14.83203125" style="10" customWidth="1"/>
    <col min="7" max="7" width="2.83203125" style="3" customWidth="1"/>
    <col min="8" max="8" width="25.83203125" style="5" customWidth="1"/>
    <col min="9" max="9" width="2.83203125" style="3" customWidth="1"/>
    <col min="10" max="16384" width="9.33203125" style="1"/>
  </cols>
  <sheetData>
    <row r="1" spans="2:11" ht="9.75" customHeight="1" thickBot="1" x14ac:dyDescent="0.25">
      <c r="B1" s="11"/>
      <c r="C1" s="9"/>
      <c r="D1" s="9"/>
      <c r="E1" s="9"/>
      <c r="F1" s="9"/>
    </row>
    <row r="2" spans="2:11" s="2" customFormat="1" ht="30" customHeight="1" x14ac:dyDescent="0.2">
      <c r="B2" s="15"/>
      <c r="C2" s="61" t="s">
        <v>0</v>
      </c>
      <c r="D2" s="61"/>
      <c r="E2" s="16" t="s">
        <v>11</v>
      </c>
      <c r="F2" s="16" t="s">
        <v>3</v>
      </c>
      <c r="G2" s="3"/>
      <c r="H2" s="4" t="s">
        <v>2</v>
      </c>
      <c r="I2" s="3"/>
    </row>
    <row r="3" spans="2:11" x14ac:dyDescent="0.2">
      <c r="B3" s="17" t="s">
        <v>4</v>
      </c>
      <c r="C3" s="62">
        <v>18000</v>
      </c>
      <c r="D3" s="62"/>
      <c r="E3" s="57">
        <v>3845.12</v>
      </c>
      <c r="F3" s="49">
        <v>3364.74</v>
      </c>
      <c r="G3" s="8"/>
      <c r="H3" s="18">
        <f>SUM(C3:G3)</f>
        <v>25209.86</v>
      </c>
      <c r="I3" s="7"/>
      <c r="K3" s="21"/>
    </row>
    <row r="4" spans="2:11" x14ac:dyDescent="0.2">
      <c r="B4" s="14" t="s">
        <v>5</v>
      </c>
      <c r="C4" s="58">
        <v>6000</v>
      </c>
      <c r="D4" s="58"/>
      <c r="E4" s="29">
        <v>0</v>
      </c>
      <c r="F4" s="31">
        <v>0</v>
      </c>
      <c r="G4" s="8"/>
      <c r="H4" s="18">
        <f t="shared" ref="H4:H8" si="0">SUM(C4:G4)</f>
        <v>6000</v>
      </c>
      <c r="I4" s="7"/>
      <c r="K4" s="21"/>
    </row>
    <row r="5" spans="2:11" x14ac:dyDescent="0.2">
      <c r="B5" s="55" t="s">
        <v>36</v>
      </c>
      <c r="C5" s="58">
        <v>0</v>
      </c>
      <c r="D5" s="58"/>
      <c r="E5" s="29">
        <v>0</v>
      </c>
      <c r="F5" s="31">
        <v>0</v>
      </c>
      <c r="G5" s="7"/>
      <c r="H5" s="18">
        <f t="shared" si="0"/>
        <v>0</v>
      </c>
      <c r="I5" s="7"/>
      <c r="K5" s="21"/>
    </row>
    <row r="6" spans="2:11" x14ac:dyDescent="0.2">
      <c r="B6" s="55" t="s">
        <v>37</v>
      </c>
      <c r="C6" s="59">
        <v>6000</v>
      </c>
      <c r="D6" s="59"/>
      <c r="E6" s="30">
        <v>0</v>
      </c>
      <c r="F6" s="32">
        <v>0</v>
      </c>
      <c r="G6" s="8"/>
      <c r="H6" s="27">
        <f t="shared" si="0"/>
        <v>6000</v>
      </c>
      <c r="I6" s="7"/>
      <c r="K6" s="21"/>
    </row>
    <row r="7" spans="2:11" x14ac:dyDescent="0.2">
      <c r="B7" s="55" t="s">
        <v>38</v>
      </c>
      <c r="C7" s="59">
        <v>6000</v>
      </c>
      <c r="D7" s="59"/>
      <c r="E7" s="30">
        <v>0</v>
      </c>
      <c r="F7" s="32">
        <v>0</v>
      </c>
      <c r="G7" s="8"/>
      <c r="H7" s="27">
        <f t="shared" si="0"/>
        <v>6000</v>
      </c>
      <c r="I7" s="7"/>
      <c r="K7" s="21"/>
    </row>
    <row r="8" spans="2:11" s="6" customFormat="1" ht="13.5" thickBot="1" x14ac:dyDescent="0.25">
      <c r="B8" s="25"/>
      <c r="C8" s="60">
        <f>SUM(C3:C7)</f>
        <v>36000</v>
      </c>
      <c r="D8" s="60"/>
      <c r="E8" s="26">
        <f>SUM(E3:E7)</f>
        <v>3845.12</v>
      </c>
      <c r="F8" s="26">
        <f>SUM(F3:F7)</f>
        <v>3364.74</v>
      </c>
      <c r="G8" s="8"/>
      <c r="H8" s="28">
        <f t="shared" si="0"/>
        <v>43209.86</v>
      </c>
      <c r="I8" s="8"/>
    </row>
    <row r="9" spans="2:11" s="6" customFormat="1" x14ac:dyDescent="0.2">
      <c r="B9" s="13"/>
      <c r="C9" s="24"/>
      <c r="D9" s="24"/>
      <c r="E9" s="24"/>
      <c r="F9" s="24"/>
      <c r="G9" s="8"/>
      <c r="H9" s="22"/>
      <c r="I9" s="8"/>
    </row>
    <row r="10" spans="2:11" ht="18.75" customHeight="1" thickBot="1" x14ac:dyDescent="0.25">
      <c r="B10" s="11"/>
      <c r="C10" s="9"/>
      <c r="D10" s="9"/>
      <c r="E10" s="9"/>
      <c r="F10" s="9"/>
    </row>
    <row r="11" spans="2:11" s="2" customFormat="1" ht="30" customHeight="1" x14ac:dyDescent="0.2">
      <c r="B11" s="12"/>
      <c r="C11" s="4" t="s">
        <v>1</v>
      </c>
      <c r="D11" s="4" t="s">
        <v>16</v>
      </c>
      <c r="E11" s="4" t="s">
        <v>11</v>
      </c>
      <c r="F11" s="4" t="s">
        <v>3</v>
      </c>
      <c r="G11" s="3"/>
      <c r="H11" s="4" t="s">
        <v>2</v>
      </c>
      <c r="I11" s="3"/>
    </row>
    <row r="12" spans="2:11" x14ac:dyDescent="0.2">
      <c r="B12" s="23" t="s">
        <v>7</v>
      </c>
      <c r="C12" s="34">
        <f>1053*4</f>
        <v>4212</v>
      </c>
      <c r="D12" s="34">
        <f>2896.4*4</f>
        <v>11585.6</v>
      </c>
      <c r="E12" s="34">
        <v>0</v>
      </c>
      <c r="F12" s="34">
        <v>0</v>
      </c>
      <c r="G12" s="35"/>
      <c r="H12" s="27">
        <f>SUM(C12:G12)</f>
        <v>15797.6</v>
      </c>
      <c r="I12" s="7"/>
    </row>
    <row r="13" spans="2:11" x14ac:dyDescent="0.2">
      <c r="B13" s="56" t="s">
        <v>30</v>
      </c>
      <c r="C13" s="20">
        <f>676*4</f>
        <v>2704</v>
      </c>
      <c r="D13" s="20">
        <f>1924*4</f>
        <v>7696</v>
      </c>
      <c r="E13" s="20">
        <v>71.239999999999995</v>
      </c>
      <c r="F13" s="20">
        <v>0</v>
      </c>
      <c r="G13" s="35"/>
      <c r="H13" s="27">
        <f t="shared" ref="H13:H14" si="1">SUM(C13:G13)</f>
        <v>10471.24</v>
      </c>
      <c r="I13" s="7"/>
    </row>
    <row r="14" spans="2:11" x14ac:dyDescent="0.2">
      <c r="B14" s="14" t="s">
        <v>8</v>
      </c>
      <c r="C14" s="20">
        <f>676*4</f>
        <v>2704</v>
      </c>
      <c r="D14" s="20">
        <f>1924*4</f>
        <v>7696</v>
      </c>
      <c r="E14" s="20">
        <v>0</v>
      </c>
      <c r="F14" s="20">
        <v>0</v>
      </c>
      <c r="G14" s="35"/>
      <c r="H14" s="27">
        <f t="shared" si="1"/>
        <v>10400</v>
      </c>
      <c r="I14" s="7"/>
    </row>
    <row r="15" spans="2:11" s="6" customFormat="1" ht="13.5" thickBot="1" x14ac:dyDescent="0.25">
      <c r="B15" s="25"/>
      <c r="C15" s="26">
        <f>SUM(C12:C14)</f>
        <v>9620</v>
      </c>
      <c r="D15" s="26">
        <f>SUM(D12:D14)</f>
        <v>26977.599999999999</v>
      </c>
      <c r="E15" s="26">
        <f>SUM(E12:E14)</f>
        <v>71.239999999999995</v>
      </c>
      <c r="F15" s="26">
        <f>SUM(F12:F14)</f>
        <v>0</v>
      </c>
      <c r="G15" s="8"/>
      <c r="H15" s="28">
        <f>SUM(H12:H14)</f>
        <v>36668.839999999997</v>
      </c>
      <c r="I15" s="8"/>
    </row>
    <row r="16" spans="2:11" x14ac:dyDescent="0.2">
      <c r="D16" s="9"/>
      <c r="E16" s="9"/>
    </row>
    <row r="17" spans="2:2" x14ac:dyDescent="0.2">
      <c r="B17" s="11"/>
    </row>
    <row r="18" spans="2:2" x14ac:dyDescent="0.2">
      <c r="B18" s="11"/>
    </row>
  </sheetData>
  <mergeCells count="7">
    <mergeCell ref="C5:D5"/>
    <mergeCell ref="C6:D6"/>
    <mergeCell ref="C7:D7"/>
    <mergeCell ref="C8:D8"/>
    <mergeCell ref="C2:D2"/>
    <mergeCell ref="C3:D3"/>
    <mergeCell ref="C4:D4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6BC59C-1897-4C88-9557-F1ACFA5E162F}">
  <dimension ref="B1:K21"/>
  <sheetViews>
    <sheetView workbookViewId="0">
      <selection sqref="A1:XFD1048576"/>
    </sheetView>
  </sheetViews>
  <sheetFormatPr defaultRowHeight="12.75" x14ac:dyDescent="0.2"/>
  <cols>
    <col min="1" max="1" width="1.83203125" style="1" customWidth="1"/>
    <col min="2" max="2" width="24" style="13" customWidth="1"/>
    <col min="3" max="6" width="14.83203125" style="10" customWidth="1"/>
    <col min="7" max="7" width="2.83203125" style="3" customWidth="1"/>
    <col min="8" max="8" width="25.83203125" style="5" customWidth="1"/>
    <col min="9" max="9" width="2.83203125" style="3" customWidth="1"/>
    <col min="10" max="16384" width="9.33203125" style="1"/>
  </cols>
  <sheetData>
    <row r="1" spans="2:11" ht="9.75" customHeight="1" thickBot="1" x14ac:dyDescent="0.25">
      <c r="B1" s="11"/>
      <c r="C1" s="9"/>
      <c r="D1" s="9"/>
      <c r="E1" s="9"/>
      <c r="F1" s="9"/>
    </row>
    <row r="2" spans="2:11" s="2" customFormat="1" ht="30" customHeight="1" x14ac:dyDescent="0.2">
      <c r="B2" s="15"/>
      <c r="C2" s="61" t="s">
        <v>0</v>
      </c>
      <c r="D2" s="61"/>
      <c r="E2" s="16" t="s">
        <v>11</v>
      </c>
      <c r="F2" s="16" t="s">
        <v>3</v>
      </c>
      <c r="G2" s="3"/>
      <c r="H2" s="4" t="s">
        <v>2</v>
      </c>
      <c r="I2" s="3"/>
    </row>
    <row r="3" spans="2:11" x14ac:dyDescent="0.2">
      <c r="B3" s="17" t="s">
        <v>4</v>
      </c>
      <c r="C3" s="62">
        <v>18000</v>
      </c>
      <c r="D3" s="62"/>
      <c r="E3" s="57">
        <f>4298.88-267.84+558.72+296.64</f>
        <v>4886.4000000000005</v>
      </c>
      <c r="F3" s="49">
        <f>1824.48-124.4+254.2+382.2</f>
        <v>2336.48</v>
      </c>
      <c r="G3" s="8"/>
      <c r="H3" s="18">
        <f>SUM(C3:G3)</f>
        <v>25222.880000000001</v>
      </c>
      <c r="I3" s="7"/>
      <c r="K3" s="21"/>
    </row>
    <row r="4" spans="2:11" x14ac:dyDescent="0.2">
      <c r="B4" s="14" t="s">
        <v>5</v>
      </c>
      <c r="C4" s="58">
        <v>6000</v>
      </c>
      <c r="D4" s="58"/>
      <c r="E4" s="29">
        <v>0</v>
      </c>
      <c r="F4" s="31">
        <v>200</v>
      </c>
      <c r="G4" s="8"/>
      <c r="H4" s="18">
        <f t="shared" ref="H4:H11" si="0">SUM(C4:G4)</f>
        <v>6200</v>
      </c>
      <c r="I4" s="7"/>
      <c r="K4" s="21"/>
    </row>
    <row r="5" spans="2:11" x14ac:dyDescent="0.2">
      <c r="B5" s="55" t="s">
        <v>27</v>
      </c>
      <c r="C5" s="59">
        <v>4081.96</v>
      </c>
      <c r="D5" s="59"/>
      <c r="E5" s="30">
        <v>0</v>
      </c>
      <c r="F5" s="31">
        <v>0</v>
      </c>
      <c r="G5" s="7"/>
      <c r="H5" s="18">
        <f t="shared" si="0"/>
        <v>4081.96</v>
      </c>
      <c r="I5" s="7"/>
    </row>
    <row r="6" spans="2:11" x14ac:dyDescent="0.2">
      <c r="B6" s="56" t="s">
        <v>28</v>
      </c>
      <c r="C6" s="58">
        <v>0</v>
      </c>
      <c r="D6" s="58"/>
      <c r="E6" s="29">
        <v>0</v>
      </c>
      <c r="F6" s="31">
        <v>0</v>
      </c>
      <c r="G6" s="7"/>
      <c r="H6" s="18">
        <f t="shared" si="0"/>
        <v>0</v>
      </c>
      <c r="I6" s="7"/>
      <c r="K6" s="21"/>
    </row>
    <row r="7" spans="2:11" x14ac:dyDescent="0.2">
      <c r="B7" s="55" t="s">
        <v>29</v>
      </c>
      <c r="C7" s="59">
        <v>4092.39</v>
      </c>
      <c r="D7" s="59"/>
      <c r="E7" s="30">
        <v>0</v>
      </c>
      <c r="F7" s="32">
        <v>0</v>
      </c>
      <c r="G7" s="8"/>
      <c r="H7" s="27">
        <f t="shared" ref="H7:H8" si="1">SUM(C7:G7)</f>
        <v>4092.39</v>
      </c>
      <c r="I7" s="7"/>
    </row>
    <row r="8" spans="2:11" x14ac:dyDescent="0.2">
      <c r="B8" s="55" t="s">
        <v>33</v>
      </c>
      <c r="C8" s="58">
        <v>0</v>
      </c>
      <c r="D8" s="58"/>
      <c r="E8" s="29">
        <v>0</v>
      </c>
      <c r="F8" s="31">
        <v>0</v>
      </c>
      <c r="G8" s="7"/>
      <c r="H8" s="18">
        <f t="shared" si="1"/>
        <v>0</v>
      </c>
      <c r="I8" s="7"/>
      <c r="K8" s="21"/>
    </row>
    <row r="9" spans="2:11" x14ac:dyDescent="0.2">
      <c r="B9" s="55" t="s">
        <v>34</v>
      </c>
      <c r="C9" s="59">
        <v>2000</v>
      </c>
      <c r="D9" s="59"/>
      <c r="E9" s="30">
        <v>0</v>
      </c>
      <c r="F9" s="32">
        <v>0</v>
      </c>
      <c r="G9" s="8"/>
      <c r="H9" s="27">
        <f t="shared" ref="H9:H10" si="2">SUM(C9:G9)</f>
        <v>2000</v>
      </c>
      <c r="I9" s="7"/>
      <c r="K9" s="21"/>
    </row>
    <row r="10" spans="2:11" x14ac:dyDescent="0.2">
      <c r="B10" s="55" t="s">
        <v>35</v>
      </c>
      <c r="C10" s="59">
        <v>1923.91</v>
      </c>
      <c r="D10" s="59"/>
      <c r="E10" s="30">
        <v>0</v>
      </c>
      <c r="F10" s="32">
        <v>0</v>
      </c>
      <c r="G10" s="8"/>
      <c r="H10" s="27">
        <f t="shared" si="2"/>
        <v>1923.91</v>
      </c>
      <c r="I10" s="7"/>
      <c r="K10" s="21"/>
    </row>
    <row r="11" spans="2:11" s="6" customFormat="1" ht="13.5" thickBot="1" x14ac:dyDescent="0.25">
      <c r="B11" s="25"/>
      <c r="C11" s="60">
        <f>SUM(C3:C10)</f>
        <v>36098.26</v>
      </c>
      <c r="D11" s="60"/>
      <c r="E11" s="26">
        <f>SUM(E3:E10)</f>
        <v>4886.4000000000005</v>
      </c>
      <c r="F11" s="26">
        <f>SUM(F3:F10)</f>
        <v>2536.48</v>
      </c>
      <c r="G11" s="8"/>
      <c r="H11" s="28">
        <f t="shared" si="0"/>
        <v>43521.140000000007</v>
      </c>
      <c r="I11" s="8"/>
    </row>
    <row r="12" spans="2:11" s="6" customFormat="1" x14ac:dyDescent="0.2">
      <c r="B12" s="13"/>
      <c r="C12" s="24"/>
      <c r="D12" s="24"/>
      <c r="E12" s="24"/>
      <c r="F12" s="24"/>
      <c r="G12" s="8"/>
      <c r="H12" s="22"/>
      <c r="I12" s="8"/>
    </row>
    <row r="13" spans="2:11" ht="18.75" customHeight="1" thickBot="1" x14ac:dyDescent="0.25">
      <c r="B13" s="11"/>
      <c r="C13" s="9"/>
      <c r="D13" s="9"/>
      <c r="E13" s="9"/>
      <c r="F13" s="9"/>
    </row>
    <row r="14" spans="2:11" s="2" customFormat="1" ht="30" customHeight="1" x14ac:dyDescent="0.2">
      <c r="B14" s="12"/>
      <c r="C14" s="4" t="s">
        <v>1</v>
      </c>
      <c r="D14" s="4" t="s">
        <v>16</v>
      </c>
      <c r="E14" s="4" t="s">
        <v>11</v>
      </c>
      <c r="F14" s="4" t="s">
        <v>3</v>
      </c>
      <c r="G14" s="3"/>
      <c r="H14" s="4" t="s">
        <v>2</v>
      </c>
      <c r="I14" s="3"/>
    </row>
    <row r="15" spans="2:11" x14ac:dyDescent="0.2">
      <c r="B15" s="23" t="s">
        <v>7</v>
      </c>
      <c r="C15" s="33">
        <v>4050</v>
      </c>
      <c r="D15" s="34">
        <v>11140</v>
      </c>
      <c r="E15" s="34">
        <v>0</v>
      </c>
      <c r="F15" s="34">
        <v>0</v>
      </c>
      <c r="G15" s="35"/>
      <c r="H15" s="27">
        <f>SUM(C15:G15)</f>
        <v>15190</v>
      </c>
      <c r="I15" s="7"/>
    </row>
    <row r="16" spans="2:11" x14ac:dyDescent="0.2">
      <c r="B16" s="56" t="s">
        <v>30</v>
      </c>
      <c r="C16" s="19">
        <v>2600</v>
      </c>
      <c r="D16" s="20">
        <v>7400</v>
      </c>
      <c r="E16" s="20">
        <v>0</v>
      </c>
      <c r="F16" s="20">
        <v>111.6</v>
      </c>
      <c r="G16" s="35"/>
      <c r="H16" s="27">
        <f t="shared" ref="H16:H17" si="3">SUM(C16:G16)</f>
        <v>10111.6</v>
      </c>
      <c r="I16" s="7"/>
    </row>
    <row r="17" spans="2:9" x14ac:dyDescent="0.2">
      <c r="B17" s="14" t="s">
        <v>8</v>
      </c>
      <c r="C17" s="19">
        <v>2600</v>
      </c>
      <c r="D17" s="20">
        <v>7400</v>
      </c>
      <c r="E17" s="20">
        <v>0</v>
      </c>
      <c r="F17" s="20">
        <v>0</v>
      </c>
      <c r="G17" s="35"/>
      <c r="H17" s="27">
        <f t="shared" si="3"/>
        <v>10000</v>
      </c>
      <c r="I17" s="7"/>
    </row>
    <row r="18" spans="2:9" s="6" customFormat="1" ht="13.5" thickBot="1" x14ac:dyDescent="0.25">
      <c r="B18" s="25"/>
      <c r="C18" s="26">
        <f>SUM(C15:C17)</f>
        <v>9250</v>
      </c>
      <c r="D18" s="26">
        <f>SUM(D15:D17)</f>
        <v>25940</v>
      </c>
      <c r="E18" s="26">
        <f>SUM(E15:E17)</f>
        <v>0</v>
      </c>
      <c r="F18" s="26">
        <f>SUM(F15:F17)</f>
        <v>111.6</v>
      </c>
      <c r="G18" s="8"/>
      <c r="H18" s="28">
        <f>SUM(H15:H17)</f>
        <v>35301.599999999999</v>
      </c>
      <c r="I18" s="8"/>
    </row>
    <row r="19" spans="2:9" x14ac:dyDescent="0.2">
      <c r="D19" s="9"/>
      <c r="E19" s="9"/>
    </row>
    <row r="20" spans="2:9" x14ac:dyDescent="0.2">
      <c r="B20" s="11" t="s">
        <v>31</v>
      </c>
    </row>
    <row r="21" spans="2:9" x14ac:dyDescent="0.2">
      <c r="B21" s="11" t="s">
        <v>32</v>
      </c>
    </row>
  </sheetData>
  <mergeCells count="10">
    <mergeCell ref="C11:D11"/>
    <mergeCell ref="C7:D7"/>
    <mergeCell ref="C8:D8"/>
    <mergeCell ref="C2:D2"/>
    <mergeCell ref="C3:D3"/>
    <mergeCell ref="C4:D4"/>
    <mergeCell ref="C5:D5"/>
    <mergeCell ref="C6:D6"/>
    <mergeCell ref="C9:D9"/>
    <mergeCell ref="C10:D10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K19"/>
  <sheetViews>
    <sheetView showGridLines="0" zoomScaleNormal="100" workbookViewId="0">
      <selection activeCell="F13" sqref="F13"/>
    </sheetView>
  </sheetViews>
  <sheetFormatPr defaultRowHeight="12.75" x14ac:dyDescent="0.2"/>
  <cols>
    <col min="1" max="1" width="1.83203125" style="1" customWidth="1"/>
    <col min="2" max="2" width="24" style="13" customWidth="1"/>
    <col min="3" max="6" width="14.83203125" style="10" customWidth="1"/>
    <col min="7" max="7" width="2.83203125" style="3" customWidth="1"/>
    <col min="8" max="8" width="25.83203125" style="5" customWidth="1"/>
    <col min="9" max="9" width="2.83203125" style="3" customWidth="1"/>
    <col min="10" max="16384" width="9.33203125" style="1"/>
  </cols>
  <sheetData>
    <row r="1" spans="2:11" ht="9.75" customHeight="1" thickBot="1" x14ac:dyDescent="0.25">
      <c r="B1" s="11"/>
      <c r="C1" s="9"/>
      <c r="D1" s="9"/>
      <c r="E1" s="9"/>
      <c r="F1" s="9"/>
    </row>
    <row r="2" spans="2:11" s="2" customFormat="1" ht="30" customHeight="1" x14ac:dyDescent="0.2">
      <c r="B2" s="15"/>
      <c r="C2" s="61" t="s">
        <v>0</v>
      </c>
      <c r="D2" s="61"/>
      <c r="E2" s="16" t="s">
        <v>11</v>
      </c>
      <c r="F2" s="16" t="s">
        <v>3</v>
      </c>
      <c r="G2" s="3"/>
      <c r="H2" s="4" t="s">
        <v>2</v>
      </c>
      <c r="I2" s="3"/>
    </row>
    <row r="3" spans="2:11" x14ac:dyDescent="0.2">
      <c r="B3" s="17" t="s">
        <v>4</v>
      </c>
      <c r="C3" s="62">
        <v>20942.47</v>
      </c>
      <c r="D3" s="62"/>
      <c r="E3" s="54">
        <v>6136</v>
      </c>
      <c r="F3" s="49">
        <v>2681.38</v>
      </c>
      <c r="G3" s="8"/>
      <c r="H3" s="18">
        <f>SUM(C3:G3)</f>
        <v>29759.850000000002</v>
      </c>
      <c r="I3" s="7"/>
      <c r="K3" s="21"/>
    </row>
    <row r="4" spans="2:11" x14ac:dyDescent="0.2">
      <c r="B4" s="14" t="s">
        <v>5</v>
      </c>
      <c r="C4" s="58">
        <v>6982.82</v>
      </c>
      <c r="D4" s="58"/>
      <c r="E4" s="29">
        <v>0</v>
      </c>
      <c r="F4" s="31">
        <v>0</v>
      </c>
      <c r="G4" s="7"/>
      <c r="H4" s="18">
        <f t="shared" ref="H4:H7" si="0">SUM(C4:G4)</f>
        <v>6982.82</v>
      </c>
      <c r="I4" s="7"/>
      <c r="K4" s="21"/>
    </row>
    <row r="5" spans="2:11" x14ac:dyDescent="0.2">
      <c r="B5" s="23" t="s">
        <v>6</v>
      </c>
      <c r="C5" s="59">
        <v>7000</v>
      </c>
      <c r="D5" s="59"/>
      <c r="E5" s="30">
        <v>0</v>
      </c>
      <c r="F5" s="31">
        <v>0</v>
      </c>
      <c r="G5" s="7"/>
      <c r="H5" s="18">
        <f t="shared" si="0"/>
        <v>7000</v>
      </c>
      <c r="I5" s="7"/>
    </row>
    <row r="6" spans="2:11" x14ac:dyDescent="0.2">
      <c r="B6" s="14" t="s">
        <v>9</v>
      </c>
      <c r="C6" s="58">
        <v>0</v>
      </c>
      <c r="D6" s="58"/>
      <c r="E6" s="29">
        <v>0</v>
      </c>
      <c r="F6" s="31">
        <v>0</v>
      </c>
      <c r="G6" s="7"/>
      <c r="H6" s="18">
        <f t="shared" si="0"/>
        <v>0</v>
      </c>
      <c r="I6" s="7"/>
      <c r="K6" s="21"/>
    </row>
    <row r="7" spans="2:11" x14ac:dyDescent="0.2">
      <c r="B7" s="23" t="s">
        <v>10</v>
      </c>
      <c r="C7" s="59">
        <v>6982.82</v>
      </c>
      <c r="D7" s="59"/>
      <c r="E7" s="30">
        <v>0</v>
      </c>
      <c r="F7" s="32">
        <v>0</v>
      </c>
      <c r="G7" s="7"/>
      <c r="H7" s="27">
        <f t="shared" si="0"/>
        <v>6982.82</v>
      </c>
      <c r="I7" s="7"/>
    </row>
    <row r="8" spans="2:11" s="6" customFormat="1" ht="13.5" thickBot="1" x14ac:dyDescent="0.25">
      <c r="B8" s="25"/>
      <c r="C8" s="60">
        <f>SUM(C3:C7)</f>
        <v>41908.11</v>
      </c>
      <c r="D8" s="60"/>
      <c r="E8" s="26">
        <f>SUM(E3:E7)</f>
        <v>6136</v>
      </c>
      <c r="F8" s="26">
        <f>SUM(F3:F7)</f>
        <v>2681.38</v>
      </c>
      <c r="G8" s="8"/>
      <c r="H8" s="28">
        <f t="shared" ref="H8" si="1">SUM(C8:G8)</f>
        <v>50725.49</v>
      </c>
      <c r="I8" s="8"/>
    </row>
    <row r="9" spans="2:11" s="6" customFormat="1" x14ac:dyDescent="0.2">
      <c r="B9" s="13"/>
      <c r="C9" s="24"/>
      <c r="D9" s="24"/>
      <c r="E9" s="24"/>
      <c r="F9" s="24"/>
      <c r="G9" s="8"/>
      <c r="H9" s="22"/>
      <c r="I9" s="8"/>
    </row>
    <row r="10" spans="2:11" ht="18.75" customHeight="1" thickBot="1" x14ac:dyDescent="0.25">
      <c r="B10" s="11"/>
      <c r="C10" s="9"/>
      <c r="D10" s="9"/>
      <c r="E10" s="9"/>
      <c r="F10" s="9"/>
    </row>
    <row r="11" spans="2:11" s="2" customFormat="1" ht="30" customHeight="1" x14ac:dyDescent="0.2">
      <c r="B11" s="12"/>
      <c r="C11" s="4" t="s">
        <v>1</v>
      </c>
      <c r="D11" s="4" t="s">
        <v>16</v>
      </c>
      <c r="E11" s="4" t="s">
        <v>11</v>
      </c>
      <c r="F11" s="4" t="s">
        <v>3</v>
      </c>
      <c r="G11" s="3"/>
      <c r="H11" s="4" t="s">
        <v>2</v>
      </c>
      <c r="I11" s="3"/>
    </row>
    <row r="12" spans="2:11" x14ac:dyDescent="0.2">
      <c r="B12" s="23" t="s">
        <v>7</v>
      </c>
      <c r="C12" s="33">
        <v>4725</v>
      </c>
      <c r="D12" s="34">
        <v>12995</v>
      </c>
      <c r="E12" s="34">
        <v>0</v>
      </c>
      <c r="F12" s="34">
        <v>0</v>
      </c>
      <c r="G12" s="35"/>
      <c r="H12" s="27">
        <f>SUM(C12:G12)</f>
        <v>17720</v>
      </c>
      <c r="I12" s="7"/>
    </row>
    <row r="13" spans="2:11" x14ac:dyDescent="0.2">
      <c r="B13" s="14" t="s">
        <v>13</v>
      </c>
      <c r="C13" s="19">
        <v>1300</v>
      </c>
      <c r="D13" s="20">
        <v>3700</v>
      </c>
      <c r="E13" s="20">
        <v>0</v>
      </c>
      <c r="F13" s="20">
        <v>235.56</v>
      </c>
      <c r="G13" s="35"/>
      <c r="H13" s="27">
        <f t="shared" ref="H13:H15" si="2">SUM(C13:G13)</f>
        <v>5235.5600000000004</v>
      </c>
      <c r="I13" s="7"/>
    </row>
    <row r="14" spans="2:11" x14ac:dyDescent="0.2">
      <c r="B14" s="14" t="s">
        <v>8</v>
      </c>
      <c r="C14" s="19">
        <f>900*2+650*2</f>
        <v>3100</v>
      </c>
      <c r="D14" s="20">
        <v>8650</v>
      </c>
      <c r="E14" s="20">
        <v>0</v>
      </c>
      <c r="F14" s="20">
        <v>0</v>
      </c>
      <c r="G14" s="35"/>
      <c r="H14" s="27">
        <f t="shared" si="2"/>
        <v>11750</v>
      </c>
      <c r="I14" s="7"/>
    </row>
    <row r="15" spans="2:11" x14ac:dyDescent="0.2">
      <c r="B15" s="23" t="s">
        <v>12</v>
      </c>
      <c r="C15" s="33">
        <v>1800</v>
      </c>
      <c r="D15" s="34">
        <v>4950</v>
      </c>
      <c r="E15" s="34">
        <v>0</v>
      </c>
      <c r="F15" s="34">
        <v>183.12</v>
      </c>
      <c r="G15" s="35"/>
      <c r="H15" s="27">
        <f t="shared" si="2"/>
        <v>6933.12</v>
      </c>
      <c r="I15" s="7"/>
    </row>
    <row r="16" spans="2:11" s="6" customFormat="1" ht="13.5" thickBot="1" x14ac:dyDescent="0.25">
      <c r="B16" s="25"/>
      <c r="C16" s="26">
        <f>SUM(C12:C15)</f>
        <v>10925</v>
      </c>
      <c r="D16" s="26">
        <f>SUM(D12:D15)</f>
        <v>30295</v>
      </c>
      <c r="E16" s="26">
        <f>SUM(E12:E14)</f>
        <v>0</v>
      </c>
      <c r="F16" s="26">
        <f>SUM(F12:F15)</f>
        <v>418.68</v>
      </c>
      <c r="G16" s="8"/>
      <c r="H16" s="28">
        <f>SUM(H12:H15)</f>
        <v>41638.68</v>
      </c>
      <c r="I16" s="8"/>
    </row>
    <row r="17" spans="2:5" x14ac:dyDescent="0.2">
      <c r="D17" s="9"/>
      <c r="E17" s="9"/>
    </row>
    <row r="18" spans="2:5" x14ac:dyDescent="0.2">
      <c r="B18" s="6" t="s">
        <v>14</v>
      </c>
    </row>
    <row r="19" spans="2:5" x14ac:dyDescent="0.2">
      <c r="B19" s="6" t="s">
        <v>15</v>
      </c>
    </row>
  </sheetData>
  <mergeCells count="7">
    <mergeCell ref="C8:D8"/>
    <mergeCell ref="C2:D2"/>
    <mergeCell ref="C3:D3"/>
    <mergeCell ref="C4:D4"/>
    <mergeCell ref="C7:D7"/>
    <mergeCell ref="C5:D5"/>
    <mergeCell ref="C6:D6"/>
  </mergeCells>
  <pageMargins left="0.74803149606299213" right="0.74803149606299213" top="0.98425196850393704" bottom="0.98425196850393704" header="0.51181102362204722" footer="0.51181102362204722"/>
  <pageSetup paperSize="9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1:K15"/>
  <sheetViews>
    <sheetView showGridLines="0" zoomScaleNormal="100" workbookViewId="0">
      <selection activeCell="F13" sqref="F13"/>
    </sheetView>
  </sheetViews>
  <sheetFormatPr defaultRowHeight="12.75" x14ac:dyDescent="0.2"/>
  <cols>
    <col min="1" max="1" width="1.83203125" style="36" customWidth="1"/>
    <col min="2" max="2" width="24" style="36" customWidth="1"/>
    <col min="3" max="6" width="14.83203125" style="9" customWidth="1"/>
    <col min="7" max="7" width="2.83203125" style="3" customWidth="1"/>
    <col min="8" max="8" width="25.83203125" style="5" customWidth="1"/>
    <col min="9" max="9" width="2.83203125" style="3" customWidth="1"/>
    <col min="10" max="16384" width="9.33203125" style="36"/>
  </cols>
  <sheetData>
    <row r="1" spans="2:11" ht="9.75" customHeight="1" thickBot="1" x14ac:dyDescent="0.25"/>
    <row r="2" spans="2:11" s="43" customFormat="1" ht="30" customHeight="1" x14ac:dyDescent="0.2">
      <c r="B2" s="53"/>
      <c r="C2" s="64" t="s">
        <v>0</v>
      </c>
      <c r="D2" s="64"/>
      <c r="E2" s="52" t="s">
        <v>11</v>
      </c>
      <c r="F2" s="52" t="s">
        <v>3</v>
      </c>
      <c r="G2" s="3"/>
      <c r="H2" s="44" t="s">
        <v>2</v>
      </c>
      <c r="I2" s="3"/>
    </row>
    <row r="3" spans="2:11" x14ac:dyDescent="0.2">
      <c r="B3" s="51" t="s">
        <v>4</v>
      </c>
      <c r="C3" s="65">
        <f>24000/4*4</f>
        <v>24000</v>
      </c>
      <c r="D3" s="65"/>
      <c r="E3" s="50">
        <v>4237.4399999999996</v>
      </c>
      <c r="F3" s="49">
        <v>1688.77</v>
      </c>
      <c r="G3" s="7"/>
      <c r="H3" s="18">
        <f t="shared" ref="H3:H8" si="0">SUM(C3:G3)</f>
        <v>29926.21</v>
      </c>
      <c r="I3" s="7"/>
      <c r="K3" s="48"/>
    </row>
    <row r="4" spans="2:11" x14ac:dyDescent="0.2">
      <c r="B4" s="42" t="s">
        <v>5</v>
      </c>
      <c r="C4" s="66">
        <f>8000/4*4</f>
        <v>8000</v>
      </c>
      <c r="D4" s="66"/>
      <c r="E4" s="20">
        <v>0</v>
      </c>
      <c r="F4" s="31">
        <v>0</v>
      </c>
      <c r="G4" s="7"/>
      <c r="H4" s="18">
        <f t="shared" si="0"/>
        <v>8000</v>
      </c>
      <c r="I4" s="7"/>
      <c r="K4" s="48"/>
    </row>
    <row r="5" spans="2:11" x14ac:dyDescent="0.2">
      <c r="B5" s="47" t="s">
        <v>6</v>
      </c>
      <c r="C5" s="67">
        <f>8000/4*4</f>
        <v>8000</v>
      </c>
      <c r="D5" s="67"/>
      <c r="E5" s="34">
        <v>0</v>
      </c>
      <c r="F5" s="31">
        <v>0</v>
      </c>
      <c r="G5" s="7"/>
      <c r="H5" s="18">
        <f t="shared" si="0"/>
        <v>8000</v>
      </c>
      <c r="I5" s="7"/>
    </row>
    <row r="6" spans="2:11" x14ac:dyDescent="0.2">
      <c r="B6" s="42" t="s">
        <v>9</v>
      </c>
      <c r="C6" s="66">
        <v>0</v>
      </c>
      <c r="D6" s="66"/>
      <c r="E6" s="20">
        <v>0</v>
      </c>
      <c r="F6" s="31">
        <v>0</v>
      </c>
      <c r="G6" s="7"/>
      <c r="H6" s="18">
        <f t="shared" si="0"/>
        <v>0</v>
      </c>
      <c r="I6" s="7"/>
      <c r="K6" s="48"/>
    </row>
    <row r="7" spans="2:11" x14ac:dyDescent="0.2">
      <c r="B7" s="47" t="s">
        <v>10</v>
      </c>
      <c r="C7" s="67">
        <v>8000</v>
      </c>
      <c r="D7" s="67"/>
      <c r="E7" s="34">
        <v>0</v>
      </c>
      <c r="F7" s="32">
        <v>0</v>
      </c>
      <c r="G7" s="7"/>
      <c r="H7" s="27">
        <f t="shared" si="0"/>
        <v>8000</v>
      </c>
      <c r="I7" s="7"/>
    </row>
    <row r="8" spans="2:11" ht="13.5" thickBot="1" x14ac:dyDescent="0.25">
      <c r="B8" s="46"/>
      <c r="C8" s="63">
        <f>SUM(C3:C7)</f>
        <v>48000</v>
      </c>
      <c r="D8" s="63"/>
      <c r="E8" s="28">
        <f>SUM(E3:E7)</f>
        <v>4237.4399999999996</v>
      </c>
      <c r="F8" s="28">
        <f>SUM(F3:F7)</f>
        <v>1688.77</v>
      </c>
      <c r="G8" s="8"/>
      <c r="H8" s="28">
        <f t="shared" si="0"/>
        <v>53926.21</v>
      </c>
      <c r="I8" s="8"/>
    </row>
    <row r="9" spans="2:11" x14ac:dyDescent="0.2">
      <c r="C9" s="22"/>
      <c r="D9" s="22"/>
      <c r="E9" s="22"/>
      <c r="F9" s="22"/>
      <c r="G9" s="8"/>
      <c r="H9" s="22"/>
      <c r="I9" s="8"/>
    </row>
    <row r="10" spans="2:11" ht="18.75" customHeight="1" thickBot="1" x14ac:dyDescent="0.25"/>
    <row r="11" spans="2:11" s="43" customFormat="1" ht="30" customHeight="1" x14ac:dyDescent="0.2">
      <c r="B11" s="45"/>
      <c r="C11" s="44" t="s">
        <v>1</v>
      </c>
      <c r="D11" s="44" t="s">
        <v>18</v>
      </c>
      <c r="E11" s="44" t="s">
        <v>11</v>
      </c>
      <c r="F11" s="44" t="s">
        <v>3</v>
      </c>
      <c r="G11" s="3"/>
      <c r="H11" s="44" t="s">
        <v>2</v>
      </c>
      <c r="I11" s="3"/>
    </row>
    <row r="12" spans="2:11" x14ac:dyDescent="0.2">
      <c r="B12" s="42" t="s">
        <v>7</v>
      </c>
      <c r="C12" s="20">
        <v>5400</v>
      </c>
      <c r="D12" s="20">
        <f>ROUND(9900*150%/4,2)*4</f>
        <v>14850</v>
      </c>
      <c r="E12" s="20">
        <v>0</v>
      </c>
      <c r="F12" s="20">
        <v>0</v>
      </c>
      <c r="G12" s="8"/>
      <c r="H12" s="18">
        <f>SUM(C12:G12)</f>
        <v>20250</v>
      </c>
      <c r="I12" s="7"/>
    </row>
    <row r="13" spans="2:11" x14ac:dyDescent="0.2">
      <c r="B13" s="42" t="s">
        <v>17</v>
      </c>
      <c r="C13" s="20">
        <v>3600</v>
      </c>
      <c r="D13" s="20">
        <f>ROUND(9900/4,2)*4</f>
        <v>9900</v>
      </c>
      <c r="E13" s="20">
        <v>0</v>
      </c>
      <c r="F13" s="20">
        <v>181.76</v>
      </c>
      <c r="G13" s="8"/>
      <c r="H13" s="18">
        <f>SUM(C13:G13)</f>
        <v>13681.76</v>
      </c>
      <c r="I13" s="7"/>
    </row>
    <row r="14" spans="2:11" x14ac:dyDescent="0.2">
      <c r="B14" s="41" t="s">
        <v>8</v>
      </c>
      <c r="C14" s="40">
        <f>ROUND(3600/4,2)*4</f>
        <v>3600</v>
      </c>
      <c r="D14" s="40">
        <f>ROUND(9900/4,2)*4</f>
        <v>9900</v>
      </c>
      <c r="E14" s="40">
        <v>0</v>
      </c>
      <c r="F14" s="40">
        <v>0</v>
      </c>
      <c r="G14" s="8"/>
      <c r="H14" s="39">
        <f>SUM(C14:G14)</f>
        <v>13500</v>
      </c>
      <c r="I14" s="7"/>
    </row>
    <row r="15" spans="2:11" ht="13.5" thickBot="1" x14ac:dyDescent="0.25">
      <c r="B15" s="38"/>
      <c r="C15" s="37">
        <f>SUM(C12:C14)</f>
        <v>12600</v>
      </c>
      <c r="D15" s="37">
        <f>SUM(D12:D14)</f>
        <v>34650</v>
      </c>
      <c r="E15" s="37">
        <f>SUM(E12:E14)</f>
        <v>0</v>
      </c>
      <c r="F15" s="37">
        <f>SUM(F12:F14)</f>
        <v>181.76</v>
      </c>
      <c r="G15" s="8"/>
      <c r="H15" s="37">
        <f>SUM(H12:H14)</f>
        <v>47431.76</v>
      </c>
      <c r="I15" s="8"/>
    </row>
  </sheetData>
  <mergeCells count="7">
    <mergeCell ref="C8:D8"/>
    <mergeCell ref="C2:D2"/>
    <mergeCell ref="C3:D3"/>
    <mergeCell ref="C4:D4"/>
    <mergeCell ref="C7:D7"/>
    <mergeCell ref="C5:D5"/>
    <mergeCell ref="C6:D6"/>
  </mergeCells>
  <pageMargins left="0.74803149606299213" right="0.74803149606299213" top="0.98425196850393704" bottom="0.98425196850393704" header="0.51181102362204722" footer="0.51181102362204722"/>
  <pageSetup paperSize="9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B1:K15"/>
  <sheetViews>
    <sheetView showGridLines="0" zoomScaleNormal="100" workbookViewId="0">
      <selection activeCell="L12" sqref="L12"/>
    </sheetView>
  </sheetViews>
  <sheetFormatPr defaultRowHeight="12.75" x14ac:dyDescent="0.2"/>
  <cols>
    <col min="1" max="1" width="1.83203125" style="36" customWidth="1"/>
    <col min="2" max="2" width="24" style="36" customWidth="1"/>
    <col min="3" max="6" width="14.83203125" style="9" customWidth="1"/>
    <col min="7" max="7" width="2.83203125" style="3" customWidth="1"/>
    <col min="8" max="8" width="25.83203125" style="5" customWidth="1"/>
    <col min="9" max="9" width="2.83203125" style="3" customWidth="1"/>
    <col min="10" max="16384" width="9.33203125" style="36"/>
  </cols>
  <sheetData>
    <row r="1" spans="2:11" ht="9.75" customHeight="1" thickBot="1" x14ac:dyDescent="0.25"/>
    <row r="2" spans="2:11" s="43" customFormat="1" ht="30" customHeight="1" x14ac:dyDescent="0.2">
      <c r="B2" s="53"/>
      <c r="C2" s="64" t="s">
        <v>0</v>
      </c>
      <c r="D2" s="64"/>
      <c r="E2" s="52" t="s">
        <v>11</v>
      </c>
      <c r="F2" s="52" t="s">
        <v>3</v>
      </c>
      <c r="G2" s="3"/>
      <c r="H2" s="44" t="s">
        <v>2</v>
      </c>
      <c r="I2" s="3"/>
    </row>
    <row r="3" spans="2:11" x14ac:dyDescent="0.2">
      <c r="B3" s="51" t="s">
        <v>4</v>
      </c>
      <c r="C3" s="65">
        <f>24000/4*4</f>
        <v>24000</v>
      </c>
      <c r="D3" s="65"/>
      <c r="E3" s="50">
        <v>4408.6400000000003</v>
      </c>
      <c r="F3" s="49">
        <v>1500.54</v>
      </c>
      <c r="G3" s="7"/>
      <c r="H3" s="18">
        <f t="shared" ref="H3:H8" si="0">SUM(C3:G3)</f>
        <v>29909.18</v>
      </c>
      <c r="I3" s="7"/>
      <c r="K3" s="48"/>
    </row>
    <row r="4" spans="2:11" x14ac:dyDescent="0.2">
      <c r="B4" s="42" t="s">
        <v>5</v>
      </c>
      <c r="C4" s="66">
        <f>8000/4*4</f>
        <v>8000</v>
      </c>
      <c r="D4" s="66"/>
      <c r="E4" s="20">
        <v>0</v>
      </c>
      <c r="F4" s="31">
        <v>0</v>
      </c>
      <c r="G4" s="7"/>
      <c r="H4" s="18">
        <f t="shared" si="0"/>
        <v>8000</v>
      </c>
      <c r="I4" s="7"/>
      <c r="K4" s="48"/>
    </row>
    <row r="5" spans="2:11" x14ac:dyDescent="0.2">
      <c r="B5" s="47" t="s">
        <v>6</v>
      </c>
      <c r="C5" s="67">
        <f>8000/4*4</f>
        <v>8000</v>
      </c>
      <c r="D5" s="67"/>
      <c r="E5" s="34">
        <v>0</v>
      </c>
      <c r="F5" s="31">
        <v>0</v>
      </c>
      <c r="G5" s="7"/>
      <c r="H5" s="18">
        <f t="shared" si="0"/>
        <v>8000</v>
      </c>
      <c r="I5" s="7"/>
    </row>
    <row r="6" spans="2:11" x14ac:dyDescent="0.2">
      <c r="B6" s="42" t="s">
        <v>9</v>
      </c>
      <c r="C6" s="66">
        <v>0</v>
      </c>
      <c r="D6" s="66"/>
      <c r="E6" s="20">
        <v>0</v>
      </c>
      <c r="F6" s="31">
        <v>0</v>
      </c>
      <c r="G6" s="7"/>
      <c r="H6" s="18">
        <f t="shared" si="0"/>
        <v>0</v>
      </c>
      <c r="I6" s="7"/>
      <c r="K6" s="48"/>
    </row>
    <row r="7" spans="2:11" x14ac:dyDescent="0.2">
      <c r="B7" s="47" t="s">
        <v>10</v>
      </c>
      <c r="C7" s="67">
        <v>8000</v>
      </c>
      <c r="D7" s="67"/>
      <c r="E7" s="34">
        <v>0</v>
      </c>
      <c r="F7" s="32">
        <v>0</v>
      </c>
      <c r="G7" s="7"/>
      <c r="H7" s="27">
        <f t="shared" si="0"/>
        <v>8000</v>
      </c>
      <c r="I7" s="7"/>
    </row>
    <row r="8" spans="2:11" ht="13.5" thickBot="1" x14ac:dyDescent="0.25">
      <c r="B8" s="46"/>
      <c r="C8" s="63">
        <f>SUM(C3:C7)</f>
        <v>48000</v>
      </c>
      <c r="D8" s="63"/>
      <c r="E8" s="28">
        <f>SUM(E3:E7)</f>
        <v>4408.6400000000003</v>
      </c>
      <c r="F8" s="28">
        <f>SUM(F3:F7)</f>
        <v>1500.54</v>
      </c>
      <c r="G8" s="8"/>
      <c r="H8" s="28">
        <f t="shared" si="0"/>
        <v>53909.18</v>
      </c>
      <c r="I8" s="8"/>
    </row>
    <row r="9" spans="2:11" x14ac:dyDescent="0.2">
      <c r="C9" s="22"/>
      <c r="D9" s="22"/>
      <c r="E9" s="22"/>
      <c r="F9" s="22"/>
      <c r="G9" s="8"/>
      <c r="H9" s="22"/>
      <c r="I9" s="8"/>
    </row>
    <row r="10" spans="2:11" ht="18.75" customHeight="1" thickBot="1" x14ac:dyDescent="0.25"/>
    <row r="11" spans="2:11" s="43" customFormat="1" ht="30" customHeight="1" x14ac:dyDescent="0.2">
      <c r="B11" s="45"/>
      <c r="C11" s="44" t="s">
        <v>1</v>
      </c>
      <c r="D11" s="44" t="s">
        <v>19</v>
      </c>
      <c r="E11" s="44" t="s">
        <v>11</v>
      </c>
      <c r="F11" s="44" t="s">
        <v>3</v>
      </c>
      <c r="G11" s="3"/>
      <c r="H11" s="44" t="s">
        <v>2</v>
      </c>
      <c r="I11" s="3"/>
    </row>
    <row r="12" spans="2:11" x14ac:dyDescent="0.2">
      <c r="B12" s="42" t="s">
        <v>7</v>
      </c>
      <c r="C12" s="20">
        <v>5400</v>
      </c>
      <c r="D12" s="20">
        <f>ROUND(9900*150%/4,2)*4</f>
        <v>14850</v>
      </c>
      <c r="E12" s="20">
        <v>0</v>
      </c>
      <c r="F12" s="20">
        <v>0</v>
      </c>
      <c r="G12" s="8"/>
      <c r="H12" s="18">
        <f>SUM(C12:G12)</f>
        <v>20250</v>
      </c>
      <c r="I12" s="7"/>
    </row>
    <row r="13" spans="2:11" x14ac:dyDescent="0.2">
      <c r="B13" s="42" t="s">
        <v>17</v>
      </c>
      <c r="C13" s="20">
        <v>3600</v>
      </c>
      <c r="D13" s="20">
        <f>ROUND(9900/4,2)*4</f>
        <v>9900</v>
      </c>
      <c r="E13" s="20">
        <v>0</v>
      </c>
      <c r="F13" s="20">
        <f>181.76+220+44.02</f>
        <v>445.78</v>
      </c>
      <c r="G13" s="8"/>
      <c r="H13" s="18">
        <f>SUM(C13:G13)</f>
        <v>13945.78</v>
      </c>
      <c r="I13" s="7"/>
    </row>
    <row r="14" spans="2:11" x14ac:dyDescent="0.2">
      <c r="B14" s="41" t="s">
        <v>8</v>
      </c>
      <c r="C14" s="40">
        <f>ROUND(3600/4,2)*4</f>
        <v>3600</v>
      </c>
      <c r="D14" s="40">
        <f>ROUND(9900/4,2)*4</f>
        <v>9900</v>
      </c>
      <c r="E14" s="40">
        <v>0</v>
      </c>
      <c r="F14" s="40">
        <v>0</v>
      </c>
      <c r="G14" s="8"/>
      <c r="H14" s="39">
        <f>SUM(C14:G14)</f>
        <v>13500</v>
      </c>
      <c r="I14" s="7"/>
    </row>
    <row r="15" spans="2:11" ht="13.5" thickBot="1" x14ac:dyDescent="0.25">
      <c r="B15" s="38"/>
      <c r="C15" s="37">
        <f>SUM(C12:C14)</f>
        <v>12600</v>
      </c>
      <c r="D15" s="37">
        <f>SUM(D12:D14)</f>
        <v>34650</v>
      </c>
      <c r="E15" s="37">
        <f>SUM(E12:E14)</f>
        <v>0</v>
      </c>
      <c r="F15" s="37">
        <f>SUM(F12:F14)</f>
        <v>445.78</v>
      </c>
      <c r="G15" s="8"/>
      <c r="H15" s="37">
        <f>SUM(H12:H14)</f>
        <v>47695.78</v>
      </c>
      <c r="I15" s="8"/>
    </row>
  </sheetData>
  <mergeCells count="7">
    <mergeCell ref="C8:D8"/>
    <mergeCell ref="C2:D2"/>
    <mergeCell ref="C3:D3"/>
    <mergeCell ref="C4:D4"/>
    <mergeCell ref="C7:D7"/>
    <mergeCell ref="C5:D5"/>
    <mergeCell ref="C6:D6"/>
  </mergeCells>
  <pageMargins left="0.74803149606299213" right="0.74803149606299213" top="0.98425196850393704" bottom="0.98425196850393704" header="0.51181102362204722" footer="0.51181102362204722"/>
  <pageSetup paperSize="9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B1:K19"/>
  <sheetViews>
    <sheetView showGridLines="0" zoomScaleNormal="100" workbookViewId="0">
      <selection activeCell="J17" sqref="J17"/>
    </sheetView>
  </sheetViews>
  <sheetFormatPr defaultRowHeight="12.75" x14ac:dyDescent="0.2"/>
  <cols>
    <col min="1" max="1" width="1.83203125" style="36" customWidth="1"/>
    <col min="2" max="2" width="24" style="36" customWidth="1"/>
    <col min="3" max="6" width="14.83203125" style="9" customWidth="1"/>
    <col min="7" max="7" width="2.83203125" style="3" customWidth="1"/>
    <col min="8" max="8" width="25.83203125" style="5" customWidth="1"/>
    <col min="9" max="9" width="2.83203125" style="3" customWidth="1"/>
    <col min="10" max="16384" width="9.33203125" style="36"/>
  </cols>
  <sheetData>
    <row r="1" spans="2:11" ht="9.75" customHeight="1" thickBot="1" x14ac:dyDescent="0.25"/>
    <row r="2" spans="2:11" s="43" customFormat="1" ht="30" customHeight="1" x14ac:dyDescent="0.2">
      <c r="B2" s="53"/>
      <c r="C2" s="64" t="s">
        <v>0</v>
      </c>
      <c r="D2" s="64"/>
      <c r="E2" s="52" t="s">
        <v>11</v>
      </c>
      <c r="F2" s="52" t="s">
        <v>3</v>
      </c>
      <c r="G2" s="3"/>
      <c r="H2" s="44" t="s">
        <v>2</v>
      </c>
      <c r="I2" s="3"/>
    </row>
    <row r="3" spans="2:11" x14ac:dyDescent="0.2">
      <c r="B3" s="51" t="s">
        <v>4</v>
      </c>
      <c r="C3" s="65">
        <f>24000/4*4</f>
        <v>24000</v>
      </c>
      <c r="D3" s="65"/>
      <c r="E3" s="50">
        <v>5160.96</v>
      </c>
      <c r="F3" s="49">
        <v>3062.47</v>
      </c>
      <c r="G3" s="7"/>
      <c r="H3" s="18">
        <f t="shared" ref="H3:H10" si="0">SUM(C3:G3)</f>
        <v>32223.43</v>
      </c>
      <c r="I3" s="7"/>
      <c r="K3" s="48"/>
    </row>
    <row r="4" spans="2:11" x14ac:dyDescent="0.2">
      <c r="B4" s="42" t="s">
        <v>5</v>
      </c>
      <c r="C4" s="66">
        <f>8000/4*4</f>
        <v>8000</v>
      </c>
      <c r="D4" s="66"/>
      <c r="E4" s="20">
        <v>0</v>
      </c>
      <c r="F4" s="31">
        <v>0</v>
      </c>
      <c r="G4" s="7"/>
      <c r="H4" s="18">
        <f t="shared" si="0"/>
        <v>8000</v>
      </c>
      <c r="I4" s="7"/>
      <c r="K4" s="48"/>
    </row>
    <row r="5" spans="2:11" x14ac:dyDescent="0.2">
      <c r="B5" s="47" t="s">
        <v>6</v>
      </c>
      <c r="C5" s="67">
        <f>8000/4*4</f>
        <v>8000</v>
      </c>
      <c r="D5" s="67"/>
      <c r="E5" s="34">
        <v>0</v>
      </c>
      <c r="F5" s="31">
        <v>0</v>
      </c>
      <c r="G5" s="7"/>
      <c r="H5" s="18">
        <f t="shared" si="0"/>
        <v>8000</v>
      </c>
      <c r="I5" s="7"/>
    </row>
    <row r="6" spans="2:11" x14ac:dyDescent="0.2">
      <c r="B6" s="42" t="s">
        <v>26</v>
      </c>
      <c r="C6" s="66">
        <v>4000</v>
      </c>
      <c r="D6" s="66"/>
      <c r="E6" s="20">
        <v>0</v>
      </c>
      <c r="F6" s="31">
        <v>0</v>
      </c>
      <c r="G6" s="7"/>
      <c r="H6" s="18">
        <f t="shared" si="0"/>
        <v>4000</v>
      </c>
      <c r="I6" s="7"/>
      <c r="K6" s="48"/>
    </row>
    <row r="7" spans="2:11" x14ac:dyDescent="0.2">
      <c r="B7" s="42" t="s">
        <v>25</v>
      </c>
      <c r="C7" s="66">
        <v>0</v>
      </c>
      <c r="D7" s="66"/>
      <c r="E7" s="20">
        <v>0</v>
      </c>
      <c r="F7" s="31">
        <v>0</v>
      </c>
      <c r="G7" s="7"/>
      <c r="H7" s="18">
        <f t="shared" si="0"/>
        <v>0</v>
      </c>
      <c r="I7" s="7"/>
      <c r="K7" s="48"/>
    </row>
    <row r="8" spans="2:11" x14ac:dyDescent="0.2">
      <c r="B8" s="42" t="s">
        <v>24</v>
      </c>
      <c r="C8" s="66">
        <v>0</v>
      </c>
      <c r="D8" s="66"/>
      <c r="E8" s="20">
        <v>237.44</v>
      </c>
      <c r="F8" s="31">
        <v>42</v>
      </c>
      <c r="G8" s="7"/>
      <c r="H8" s="18">
        <f t="shared" si="0"/>
        <v>279.44</v>
      </c>
      <c r="I8" s="7"/>
      <c r="K8" s="48"/>
    </row>
    <row r="9" spans="2:11" x14ac:dyDescent="0.2">
      <c r="B9" s="47" t="s">
        <v>23</v>
      </c>
      <c r="C9" s="67">
        <v>4000</v>
      </c>
      <c r="D9" s="67"/>
      <c r="E9" s="34">
        <v>0</v>
      </c>
      <c r="F9" s="32">
        <v>0</v>
      </c>
      <c r="G9" s="7"/>
      <c r="H9" s="27">
        <f t="shared" si="0"/>
        <v>4000</v>
      </c>
      <c r="I9" s="7"/>
    </row>
    <row r="10" spans="2:11" ht="13.5" thickBot="1" x14ac:dyDescent="0.25">
      <c r="B10" s="46"/>
      <c r="C10" s="63">
        <f>SUM(C3:C9)</f>
        <v>48000</v>
      </c>
      <c r="D10" s="63"/>
      <c r="E10" s="28">
        <f>SUM(E3:E9)</f>
        <v>5398.4</v>
      </c>
      <c r="F10" s="28">
        <f>SUM(F3:F9)</f>
        <v>3104.47</v>
      </c>
      <c r="G10" s="8"/>
      <c r="H10" s="28">
        <f t="shared" si="0"/>
        <v>56502.87</v>
      </c>
      <c r="I10" s="8"/>
    </row>
    <row r="11" spans="2:11" x14ac:dyDescent="0.2">
      <c r="C11" s="22"/>
      <c r="D11" s="22"/>
      <c r="E11" s="22"/>
      <c r="F11" s="22"/>
      <c r="G11" s="8"/>
      <c r="H11" s="22"/>
      <c r="I11" s="8"/>
    </row>
    <row r="12" spans="2:11" x14ac:dyDescent="0.2">
      <c r="B12" s="36" t="s">
        <v>22</v>
      </c>
      <c r="C12" s="22"/>
      <c r="D12" s="22"/>
      <c r="E12" s="22"/>
      <c r="F12" s="22"/>
      <c r="G12" s="8"/>
      <c r="H12" s="22"/>
      <c r="I12" s="8"/>
    </row>
    <row r="13" spans="2:11" x14ac:dyDescent="0.2">
      <c r="B13" s="36" t="s">
        <v>21</v>
      </c>
      <c r="C13" s="22"/>
      <c r="D13" s="22"/>
      <c r="E13" s="22"/>
      <c r="F13" s="22"/>
      <c r="G13" s="8"/>
      <c r="H13" s="22"/>
      <c r="I13" s="8"/>
    </row>
    <row r="14" spans="2:11" ht="18.75" customHeight="1" thickBot="1" x14ac:dyDescent="0.25"/>
    <row r="15" spans="2:11" s="43" customFormat="1" ht="30" customHeight="1" x14ac:dyDescent="0.2">
      <c r="B15" s="45"/>
      <c r="C15" s="44" t="s">
        <v>1</v>
      </c>
      <c r="D15" s="44" t="s">
        <v>20</v>
      </c>
      <c r="E15" s="44" t="s">
        <v>11</v>
      </c>
      <c r="F15" s="44" t="s">
        <v>3</v>
      </c>
      <c r="G15" s="3"/>
      <c r="H15" s="44" t="s">
        <v>2</v>
      </c>
      <c r="I15" s="3"/>
    </row>
    <row r="16" spans="2:11" x14ac:dyDescent="0.2">
      <c r="B16" s="42" t="s">
        <v>7</v>
      </c>
      <c r="C16" s="20">
        <v>5400</v>
      </c>
      <c r="D16" s="20">
        <f>ROUND(9900*150%/4,2)*4</f>
        <v>14850</v>
      </c>
      <c r="E16" s="20">
        <v>0</v>
      </c>
      <c r="F16" s="20">
        <v>0</v>
      </c>
      <c r="G16" s="8"/>
      <c r="H16" s="18">
        <f>SUM(C16:G16)</f>
        <v>20250</v>
      </c>
      <c r="I16" s="7"/>
    </row>
    <row r="17" spans="2:9" x14ac:dyDescent="0.2">
      <c r="B17" s="42" t="s">
        <v>17</v>
      </c>
      <c r="C17" s="20">
        <v>3600</v>
      </c>
      <c r="D17" s="20">
        <f>ROUND(9900/4,2)*4</f>
        <v>9900</v>
      </c>
      <c r="E17" s="20">
        <v>0</v>
      </c>
      <c r="F17" s="20">
        <f>181.76+220+44.02</f>
        <v>445.78</v>
      </c>
      <c r="G17" s="8"/>
      <c r="H17" s="18">
        <f>SUM(C17:G17)</f>
        <v>13945.78</v>
      </c>
      <c r="I17" s="7"/>
    </row>
    <row r="18" spans="2:9" x14ac:dyDescent="0.2">
      <c r="B18" s="41" t="s">
        <v>8</v>
      </c>
      <c r="C18" s="40">
        <f>ROUND(3600/4,2)*4</f>
        <v>3600</v>
      </c>
      <c r="D18" s="40">
        <f>ROUND(9900/4,2)*4</f>
        <v>9900</v>
      </c>
      <c r="E18" s="40">
        <v>0</v>
      </c>
      <c r="F18" s="40">
        <v>0</v>
      </c>
      <c r="G18" s="8"/>
      <c r="H18" s="39">
        <f>SUM(C18:G18)</f>
        <v>13500</v>
      </c>
      <c r="I18" s="7"/>
    </row>
    <row r="19" spans="2:9" ht="13.5" thickBot="1" x14ac:dyDescent="0.25">
      <c r="B19" s="38"/>
      <c r="C19" s="37">
        <f>SUM(C16:C18)</f>
        <v>12600</v>
      </c>
      <c r="D19" s="37">
        <f>SUM(D16:D18)</f>
        <v>34650</v>
      </c>
      <c r="E19" s="37">
        <f>SUM(E16:E18)</f>
        <v>0</v>
      </c>
      <c r="F19" s="37">
        <f>SUM(F16:F18)</f>
        <v>445.78</v>
      </c>
      <c r="G19" s="8"/>
      <c r="H19" s="37">
        <f>SUM(H16:H18)</f>
        <v>47695.78</v>
      </c>
      <c r="I19" s="8"/>
    </row>
  </sheetData>
  <mergeCells count="9">
    <mergeCell ref="C10:D10"/>
    <mergeCell ref="C2:D2"/>
    <mergeCell ref="C3:D3"/>
    <mergeCell ref="C4:D4"/>
    <mergeCell ref="C6:D6"/>
    <mergeCell ref="C9:D9"/>
    <mergeCell ref="C5:D5"/>
    <mergeCell ref="C7:D7"/>
    <mergeCell ref="C8:D8"/>
  </mergeCells>
  <pageMargins left="0.74803149606299213" right="0.74803149606299213" top="0.98425196850393704" bottom="0.98425196850393704" header="0.51181102362204722" footer="0.51181102362204722"/>
  <pageSetup paperSize="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6</vt:i4>
      </vt:variant>
    </vt:vector>
  </HeadingPairs>
  <TitlesOfParts>
    <vt:vector size="6" baseType="lpstr">
      <vt:lpstr>2025</vt:lpstr>
      <vt:lpstr>2024</vt:lpstr>
      <vt:lpstr>2023</vt:lpstr>
      <vt:lpstr>2022</vt:lpstr>
      <vt:lpstr>2021</vt:lpstr>
      <vt:lpstr>2020</vt:lpstr>
    </vt:vector>
  </TitlesOfParts>
  <Company>acp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Pozzi Fiorenzo</dc:creator>
  <cp:lastModifiedBy>AcpSegreteria</cp:lastModifiedBy>
  <cp:lastPrinted>2024-03-27T16:03:09Z</cp:lastPrinted>
  <dcterms:created xsi:type="dcterms:W3CDTF">2002-07-02T05:51:49Z</dcterms:created>
  <dcterms:modified xsi:type="dcterms:W3CDTF">2026-04-23T08:43:20Z</dcterms:modified>
</cp:coreProperties>
</file>